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VV Zelený kríčok upravené 5.11.2020\"/>
    </mc:Choice>
  </mc:AlternateContent>
  <xr:revisionPtr revIDLastSave="0" documentId="13_ncr:1_{9339F5C4-F45F-4A36-A414-B458B597CC27}" xr6:coauthVersionLast="43" xr6:coauthVersionMax="43" xr10:uidLastSave="{00000000-0000-0000-0000-000000000000}"/>
  <bookViews>
    <workbookView xWindow="5400" yWindow="0" windowWidth="17565" windowHeight="14355" firstSheet="9" activeTab="11" xr2:uid="{00000000-000D-0000-FFFF-FFFF00000000}"/>
  </bookViews>
  <sheets>
    <sheet name="Rekapitulácia stavby" sheetId="1" r:id="rId1"/>
    <sheet name="001 - Zariadenie stavenis..." sheetId="2" r:id="rId2"/>
    <sheet name="002 - Nové konštrukcie" sheetId="3" r:id="rId3"/>
    <sheet name="003 - Výplňové konštrukci..." sheetId="4" r:id="rId4"/>
    <sheet name="004 - Doplnky pre WC" sheetId="5" r:id="rId5"/>
    <sheet name="005 - Kaskády, schodisko ..." sheetId="6" r:id="rId6"/>
    <sheet name="02 - Vzduchotechnika" sheetId="7" r:id="rId7"/>
    <sheet name="03 - Elektroinštralácia" sheetId="8" r:id="rId8"/>
    <sheet name="04 - Zdravotechnika" sheetId="9" r:id="rId9"/>
    <sheet name="05 - Plynoinštalácia" sheetId="10" r:id="rId10"/>
    <sheet name="06 - Prekládka pripojovac..." sheetId="11" r:id="rId11"/>
    <sheet name="07 - Vykurovanie" sheetId="12" r:id="rId12"/>
  </sheets>
  <definedNames>
    <definedName name="_xlnm._FilterDatabase" localSheetId="1" hidden="1">'001 - Zariadenie stavenis...'!$C$129:$K$181</definedName>
    <definedName name="_xlnm._FilterDatabase" localSheetId="2" hidden="1">'002 - Nové konštrukcie'!$C$140:$K$341</definedName>
    <definedName name="_xlnm._FilterDatabase" localSheetId="3" hidden="1">'003 - Výplňové konštrukci...'!$C$125:$K$159</definedName>
    <definedName name="_xlnm._FilterDatabase" localSheetId="4" hidden="1">'004 - Doplnky pre WC'!$C$122:$K$134</definedName>
    <definedName name="_xlnm._FilterDatabase" localSheetId="5" hidden="1">'005 - Kaskády, schodisko ...'!$C$128:$K$158</definedName>
    <definedName name="_xlnm._FilterDatabase" localSheetId="6" hidden="1">'02 - Vzduchotechnika'!$C$117:$K$144</definedName>
    <definedName name="_xlnm._FilterDatabase" localSheetId="7" hidden="1">'03 - Elektroinštralácia'!$C$119:$K$217</definedName>
    <definedName name="_xlnm._FilterDatabase" localSheetId="8" hidden="1">'04 - Zdravotechnika'!$C$128:$K$368</definedName>
    <definedName name="_xlnm._FilterDatabase" localSheetId="9" hidden="1">'05 - Plynoinštalácia'!$C$118:$K$176</definedName>
    <definedName name="_xlnm._FilterDatabase" localSheetId="10" hidden="1">'06 - Prekládka pripojovac...'!$C$120:$K$161</definedName>
    <definedName name="_xlnm._FilterDatabase" localSheetId="11" hidden="1">'07 - Vykurovanie'!$C$124:$K$217</definedName>
    <definedName name="_xlnm.Print_Titles" localSheetId="1">'001 - Zariadenie stavenis...'!$129:$129</definedName>
    <definedName name="_xlnm.Print_Titles" localSheetId="2">'002 - Nové konštrukcie'!$140:$140</definedName>
    <definedName name="_xlnm.Print_Titles" localSheetId="3">'003 - Výplňové konštrukci...'!$125:$125</definedName>
    <definedName name="_xlnm.Print_Titles" localSheetId="4">'004 - Doplnky pre WC'!$122:$122</definedName>
    <definedName name="_xlnm.Print_Titles" localSheetId="5">'005 - Kaskády, schodisko ...'!$128:$128</definedName>
    <definedName name="_xlnm.Print_Titles" localSheetId="6">'02 - Vzduchotechnika'!$117:$117</definedName>
    <definedName name="_xlnm.Print_Titles" localSheetId="7">'03 - Elektroinštralácia'!$119:$119</definedName>
    <definedName name="_xlnm.Print_Titles" localSheetId="8">'04 - Zdravotechnika'!$128:$128</definedName>
    <definedName name="_xlnm.Print_Titles" localSheetId="9">'05 - Plynoinštalácia'!$118:$118</definedName>
    <definedName name="_xlnm.Print_Titles" localSheetId="10">'06 - Prekládka pripojovac...'!$120:$120</definedName>
    <definedName name="_xlnm.Print_Titles" localSheetId="11">'07 - Vykurovanie'!$124:$124</definedName>
    <definedName name="_xlnm.Print_Titles" localSheetId="0">'Rekapitulácia stavby'!$92:$92</definedName>
    <definedName name="_xlnm.Print_Area" localSheetId="1">'001 - Zariadenie stavenis...'!$C$4:$J$76,'001 - Zariadenie stavenis...'!$C$82:$J$109,'001 - Zariadenie stavenis...'!$C$115:$K$181</definedName>
    <definedName name="_xlnm.Print_Area" localSheetId="2">'002 - Nové konštrukcie'!$C$4:$J$76,'002 - Nové konštrukcie'!$C$82:$J$120,'002 - Nové konštrukcie'!$C$126:$K$341</definedName>
    <definedName name="_xlnm.Print_Area" localSheetId="3">'003 - Výplňové konštrukci...'!$C$4:$J$76,'003 - Výplňové konštrukci...'!$C$82:$J$105,'003 - Výplňové konštrukci...'!$C$111:$K$159</definedName>
    <definedName name="_xlnm.Print_Area" localSheetId="4">'004 - Doplnky pre WC'!$C$4:$J$76,'004 - Doplnky pre WC'!$C$82:$J$102,'004 - Doplnky pre WC'!$C$108:$K$134</definedName>
    <definedName name="_xlnm.Print_Area" localSheetId="5">'005 - Kaskády, schodisko ...'!$C$4:$J$76,'005 - Kaskády, schodisko ...'!$C$82:$J$108,'005 - Kaskády, schodisko ...'!$C$114:$K$158</definedName>
    <definedName name="_xlnm.Print_Area" localSheetId="6">'02 - Vzduchotechnika'!$C$4:$J$76,'02 - Vzduchotechnika'!$C$82:$J$99,'02 - Vzduchotechnika'!$C$105:$K$144</definedName>
    <definedName name="_xlnm.Print_Area" localSheetId="7">'03 - Elektroinštralácia'!$C$4:$J$76,'03 - Elektroinštralácia'!$C$82:$J$101,'03 - Elektroinštralácia'!$C$107:$K$217</definedName>
    <definedName name="_xlnm.Print_Area" localSheetId="8">'04 - Zdravotechnika'!$C$4:$J$76,'04 - Zdravotechnika'!$C$82:$J$110,'04 - Zdravotechnika'!$C$116:$K$368</definedName>
    <definedName name="_xlnm.Print_Area" localSheetId="9">'05 - Plynoinštalácia'!$C$4:$J$76,'05 - Plynoinštalácia'!$C$82:$J$100,'05 - Plynoinštalácia'!$C$106:$K$176</definedName>
    <definedName name="_xlnm.Print_Area" localSheetId="10">'06 - Prekládka pripojovac...'!$C$4:$J$76,'06 - Prekládka pripojovac...'!$C$82:$J$102,'06 - Prekládka pripojovac...'!$C$108:$K$161</definedName>
    <definedName name="_xlnm.Print_Area" localSheetId="11">'07 - Vykurovanie'!$C$4:$J$76,'07 - Vykurovanie'!$C$82:$J$106,'07 - Vykurovanie'!$C$112:$K$217</definedName>
    <definedName name="_xlnm.Print_Area" localSheetId="0">'Rekapitulácia stavby'!$D$4:$AO$76,'Rekapitulácia stavby'!$C$82:$AQ$107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106" i="1" s="1"/>
  <c r="J35" i="12"/>
  <c r="AX106" i="1" s="1"/>
  <c r="BI217" i="12"/>
  <c r="BH217" i="12"/>
  <c r="BG217" i="12"/>
  <c r="BE217" i="12"/>
  <c r="T217" i="12"/>
  <c r="R217" i="12"/>
  <c r="P217" i="12"/>
  <c r="BI216" i="12"/>
  <c r="BH216" i="12"/>
  <c r="BG216" i="12"/>
  <c r="BE216" i="12"/>
  <c r="T216" i="12"/>
  <c r="R216" i="12"/>
  <c r="P216" i="12"/>
  <c r="BI215" i="12"/>
  <c r="BH215" i="12"/>
  <c r="BG215" i="12"/>
  <c r="BE215" i="12"/>
  <c r="T215" i="12"/>
  <c r="R215" i="12"/>
  <c r="P215" i="12"/>
  <c r="BI214" i="12"/>
  <c r="BH214" i="12"/>
  <c r="BG214" i="12"/>
  <c r="BE214" i="12"/>
  <c r="T214" i="12"/>
  <c r="R214" i="12"/>
  <c r="P214" i="12"/>
  <c r="BI213" i="12"/>
  <c r="BH213" i="12"/>
  <c r="BG213" i="12"/>
  <c r="BE213" i="12"/>
  <c r="T213" i="12"/>
  <c r="R213" i="12"/>
  <c r="P213" i="12"/>
  <c r="BI212" i="12"/>
  <c r="BH212" i="12"/>
  <c r="BG212" i="12"/>
  <c r="BE212" i="12"/>
  <c r="T212" i="12"/>
  <c r="R212" i="12"/>
  <c r="P212" i="12"/>
  <c r="BI210" i="12"/>
  <c r="BH210" i="12"/>
  <c r="BG210" i="12"/>
  <c r="BE210" i="12"/>
  <c r="T210" i="12"/>
  <c r="R210" i="12"/>
  <c r="P210" i="12"/>
  <c r="BI209" i="12"/>
  <c r="BH209" i="12"/>
  <c r="BG209" i="12"/>
  <c r="BE209" i="12"/>
  <c r="T209" i="12"/>
  <c r="R209" i="12"/>
  <c r="P209" i="12"/>
  <c r="BI208" i="12"/>
  <c r="BH208" i="12"/>
  <c r="BG208" i="12"/>
  <c r="BE208" i="12"/>
  <c r="T208" i="12"/>
  <c r="R208" i="12"/>
  <c r="P208" i="12"/>
  <c r="BI206" i="12"/>
  <c r="BH206" i="12"/>
  <c r="BG206" i="12"/>
  <c r="BE206" i="12"/>
  <c r="T206" i="12"/>
  <c r="R206" i="12"/>
  <c r="P206" i="12"/>
  <c r="BI205" i="12"/>
  <c r="BH205" i="12"/>
  <c r="BG205" i="12"/>
  <c r="BE205" i="12"/>
  <c r="T205" i="12"/>
  <c r="R205" i="12"/>
  <c r="P205" i="12"/>
  <c r="BI204" i="12"/>
  <c r="BH204" i="12"/>
  <c r="BG204" i="12"/>
  <c r="BE204" i="12"/>
  <c r="T204" i="12"/>
  <c r="R204" i="12"/>
  <c r="P204" i="12"/>
  <c r="BI203" i="12"/>
  <c r="BH203" i="12"/>
  <c r="BG203" i="12"/>
  <c r="BE203" i="12"/>
  <c r="T203" i="12"/>
  <c r="R203" i="12"/>
  <c r="P203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8" i="12"/>
  <c r="BH198" i="12"/>
  <c r="BG198" i="12"/>
  <c r="BE198" i="12"/>
  <c r="T198" i="12"/>
  <c r="R198" i="12"/>
  <c r="P198" i="12"/>
  <c r="BI197" i="12"/>
  <c r="BH197" i="12"/>
  <c r="BG197" i="12"/>
  <c r="BE197" i="12"/>
  <c r="T197" i="12"/>
  <c r="R197" i="12"/>
  <c r="P197" i="12"/>
  <c r="BI196" i="12"/>
  <c r="BH196" i="12"/>
  <c r="BG196" i="12"/>
  <c r="BE196" i="12"/>
  <c r="T196" i="12"/>
  <c r="R196" i="12"/>
  <c r="P196" i="12"/>
  <c r="BI195" i="12"/>
  <c r="BH195" i="12"/>
  <c r="BG195" i="12"/>
  <c r="BE195" i="12"/>
  <c r="T195" i="12"/>
  <c r="R195" i="12"/>
  <c r="P195" i="12"/>
  <c r="BI193" i="12"/>
  <c r="BH193" i="12"/>
  <c r="BG193" i="12"/>
  <c r="BE193" i="12"/>
  <c r="T193" i="12"/>
  <c r="R193" i="12"/>
  <c r="P193" i="12"/>
  <c r="BI192" i="12"/>
  <c r="BH192" i="12"/>
  <c r="BG192" i="12"/>
  <c r="BE192" i="12"/>
  <c r="T192" i="12"/>
  <c r="R192" i="12"/>
  <c r="P192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8" i="12"/>
  <c r="BH188" i="12"/>
  <c r="BG188" i="12"/>
  <c r="BE188" i="12"/>
  <c r="T188" i="12"/>
  <c r="R188" i="12"/>
  <c r="P188" i="12"/>
  <c r="BI187" i="12"/>
  <c r="BH187" i="12"/>
  <c r="BG187" i="12"/>
  <c r="BE187" i="12"/>
  <c r="T187" i="12"/>
  <c r="R187" i="12"/>
  <c r="P187" i="12"/>
  <c r="BI186" i="12"/>
  <c r="BH186" i="12"/>
  <c r="BG186" i="12"/>
  <c r="BE186" i="12"/>
  <c r="T186" i="12"/>
  <c r="R186" i="12"/>
  <c r="P186" i="12"/>
  <c r="BI185" i="12"/>
  <c r="BH185" i="12"/>
  <c r="BG185" i="12"/>
  <c r="BE185" i="12"/>
  <c r="T185" i="12"/>
  <c r="R185" i="12"/>
  <c r="P185" i="12"/>
  <c r="BI184" i="12"/>
  <c r="BH184" i="12"/>
  <c r="BG184" i="12"/>
  <c r="BE184" i="12"/>
  <c r="T184" i="12"/>
  <c r="R184" i="12"/>
  <c r="P184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80" i="12"/>
  <c r="BH180" i="12"/>
  <c r="BG180" i="12"/>
  <c r="BE180" i="12"/>
  <c r="T180" i="12"/>
  <c r="R180" i="12"/>
  <c r="P180" i="12"/>
  <c r="BI179" i="12"/>
  <c r="BH179" i="12"/>
  <c r="BG179" i="12"/>
  <c r="BE179" i="12"/>
  <c r="T179" i="12"/>
  <c r="R179" i="12"/>
  <c r="P179" i="12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J122" i="12"/>
  <c r="J121" i="12"/>
  <c r="F121" i="12"/>
  <c r="F119" i="12"/>
  <c r="E117" i="12"/>
  <c r="J92" i="12"/>
  <c r="J91" i="12"/>
  <c r="F91" i="12"/>
  <c r="F89" i="12"/>
  <c r="E87" i="12"/>
  <c r="J18" i="12"/>
  <c r="E18" i="12"/>
  <c r="F122" i="12" s="1"/>
  <c r="J17" i="12"/>
  <c r="J12" i="12"/>
  <c r="J119" i="12"/>
  <c r="E7" i="12"/>
  <c r="E85" i="12"/>
  <c r="J37" i="11"/>
  <c r="J36" i="11"/>
  <c r="AY105" i="1" s="1"/>
  <c r="J35" i="11"/>
  <c r="AX105" i="1" s="1"/>
  <c r="BI161" i="11"/>
  <c r="BH161" i="11"/>
  <c r="BG161" i="11"/>
  <c r="BE161" i="11"/>
  <c r="T161" i="11"/>
  <c r="T160" i="11" s="1"/>
  <c r="R161" i="11"/>
  <c r="R160" i="11" s="1"/>
  <c r="P161" i="11"/>
  <c r="P160" i="11" s="1"/>
  <c r="BI159" i="11"/>
  <c r="BH159" i="11"/>
  <c r="BG159" i="11"/>
  <c r="BE159" i="11"/>
  <c r="T159" i="11"/>
  <c r="T158" i="11" s="1"/>
  <c r="R159" i="11"/>
  <c r="R158" i="11" s="1"/>
  <c r="P159" i="11"/>
  <c r="P158" i="11" s="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J118" i="11"/>
  <c r="F117" i="11"/>
  <c r="F115" i="11"/>
  <c r="E113" i="11"/>
  <c r="J92" i="11"/>
  <c r="F91" i="11"/>
  <c r="F89" i="11"/>
  <c r="E87" i="11"/>
  <c r="J21" i="11"/>
  <c r="E21" i="11"/>
  <c r="J117" i="11" s="1"/>
  <c r="J20" i="11"/>
  <c r="J18" i="11"/>
  <c r="E18" i="11"/>
  <c r="F92" i="11" s="1"/>
  <c r="J17" i="11"/>
  <c r="J12" i="11"/>
  <c r="J115" i="11"/>
  <c r="E7" i="11"/>
  <c r="E111" i="11"/>
  <c r="J37" i="10"/>
  <c r="J36" i="10"/>
  <c r="AY104" i="1" s="1"/>
  <c r="J35" i="10"/>
  <c r="AX104" i="1" s="1"/>
  <c r="BI176" i="10"/>
  <c r="BH176" i="10"/>
  <c r="BG176" i="10"/>
  <c r="BE176" i="10"/>
  <c r="T176" i="10"/>
  <c r="R176" i="10"/>
  <c r="P176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3" i="10"/>
  <c r="BH163" i="10"/>
  <c r="BG163" i="10"/>
  <c r="BE163" i="10"/>
  <c r="T163" i="10"/>
  <c r="R163" i="10"/>
  <c r="P163" i="10"/>
  <c r="BI162" i="10"/>
  <c r="BH162" i="10"/>
  <c r="BG162" i="10"/>
  <c r="BE162" i="10"/>
  <c r="T162" i="10"/>
  <c r="R162" i="10"/>
  <c r="P162" i="10"/>
  <c r="BI161" i="10"/>
  <c r="BH161" i="10"/>
  <c r="BG161" i="10"/>
  <c r="BE161" i="10"/>
  <c r="T161" i="10"/>
  <c r="R161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BI122" i="10"/>
  <c r="BH122" i="10"/>
  <c r="BG122" i="10"/>
  <c r="BE122" i="10"/>
  <c r="T122" i="10"/>
  <c r="R122" i="10"/>
  <c r="P122" i="10"/>
  <c r="BI121" i="10"/>
  <c r="BH121" i="10"/>
  <c r="BG121" i="10"/>
  <c r="BE121" i="10"/>
  <c r="T121" i="10"/>
  <c r="R121" i="10"/>
  <c r="P121" i="10"/>
  <c r="J116" i="10"/>
  <c r="F115" i="10"/>
  <c r="F113" i="10"/>
  <c r="E111" i="10"/>
  <c r="J92" i="10"/>
  <c r="F91" i="10"/>
  <c r="F89" i="10"/>
  <c r="E87" i="10"/>
  <c r="J21" i="10"/>
  <c r="E21" i="10"/>
  <c r="J91" i="10"/>
  <c r="J20" i="10"/>
  <c r="J18" i="10"/>
  <c r="E18" i="10"/>
  <c r="F92" i="10"/>
  <c r="J17" i="10"/>
  <c r="J12" i="10"/>
  <c r="J113" i="10" s="1"/>
  <c r="E7" i="10"/>
  <c r="E109" i="10" s="1"/>
  <c r="J37" i="9"/>
  <c r="J36" i="9"/>
  <c r="AY103" i="1"/>
  <c r="J35" i="9"/>
  <c r="AX103" i="1"/>
  <c r="BI368" i="9"/>
  <c r="BH368" i="9"/>
  <c r="BG368" i="9"/>
  <c r="BE368" i="9"/>
  <c r="T368" i="9"/>
  <c r="R368" i="9"/>
  <c r="P368" i="9"/>
  <c r="BI367" i="9"/>
  <c r="BH367" i="9"/>
  <c r="BG367" i="9"/>
  <c r="BE367" i="9"/>
  <c r="T367" i="9"/>
  <c r="R367" i="9"/>
  <c r="P367" i="9"/>
  <c r="BI365" i="9"/>
  <c r="BH365" i="9"/>
  <c r="BG365" i="9"/>
  <c r="BE365" i="9"/>
  <c r="T365" i="9"/>
  <c r="R365" i="9"/>
  <c r="P365" i="9"/>
  <c r="BI364" i="9"/>
  <c r="BH364" i="9"/>
  <c r="BG364" i="9"/>
  <c r="BE364" i="9"/>
  <c r="T364" i="9"/>
  <c r="R364" i="9"/>
  <c r="P364" i="9"/>
  <c r="BI363" i="9"/>
  <c r="BH363" i="9"/>
  <c r="BG363" i="9"/>
  <c r="BE363" i="9"/>
  <c r="T363" i="9"/>
  <c r="R363" i="9"/>
  <c r="P363" i="9"/>
  <c r="BI362" i="9"/>
  <c r="BH362" i="9"/>
  <c r="BG362" i="9"/>
  <c r="BE362" i="9"/>
  <c r="T362" i="9"/>
  <c r="R362" i="9"/>
  <c r="P362" i="9"/>
  <c r="BI361" i="9"/>
  <c r="BH361" i="9"/>
  <c r="BG361" i="9"/>
  <c r="BE361" i="9"/>
  <c r="T361" i="9"/>
  <c r="R361" i="9"/>
  <c r="P361" i="9"/>
  <c r="BI360" i="9"/>
  <c r="BH360" i="9"/>
  <c r="BG360" i="9"/>
  <c r="BE360" i="9"/>
  <c r="T360" i="9"/>
  <c r="R360" i="9"/>
  <c r="P360" i="9"/>
  <c r="BI359" i="9"/>
  <c r="BH359" i="9"/>
  <c r="BG359" i="9"/>
  <c r="BE359" i="9"/>
  <c r="T359" i="9"/>
  <c r="R359" i="9"/>
  <c r="P359" i="9"/>
  <c r="BI358" i="9"/>
  <c r="BH358" i="9"/>
  <c r="BG358" i="9"/>
  <c r="BE358" i="9"/>
  <c r="T358" i="9"/>
  <c r="R358" i="9"/>
  <c r="P358" i="9"/>
  <c r="BI357" i="9"/>
  <c r="BH357" i="9"/>
  <c r="BG357" i="9"/>
  <c r="BE357" i="9"/>
  <c r="T357" i="9"/>
  <c r="R357" i="9"/>
  <c r="P357" i="9"/>
  <c r="BI356" i="9"/>
  <c r="BH356" i="9"/>
  <c r="BG356" i="9"/>
  <c r="BE356" i="9"/>
  <c r="T356" i="9"/>
  <c r="R356" i="9"/>
  <c r="P356" i="9"/>
  <c r="BI355" i="9"/>
  <c r="BH355" i="9"/>
  <c r="BG355" i="9"/>
  <c r="BE355" i="9"/>
  <c r="T355" i="9"/>
  <c r="R355" i="9"/>
  <c r="P355" i="9"/>
  <c r="BI354" i="9"/>
  <c r="BH354" i="9"/>
  <c r="BG354" i="9"/>
  <c r="BE354" i="9"/>
  <c r="T354" i="9"/>
  <c r="R354" i="9"/>
  <c r="P354" i="9"/>
  <c r="BI353" i="9"/>
  <c r="BH353" i="9"/>
  <c r="BG353" i="9"/>
  <c r="BE353" i="9"/>
  <c r="T353" i="9"/>
  <c r="R353" i="9"/>
  <c r="P353" i="9"/>
  <c r="BI352" i="9"/>
  <c r="BH352" i="9"/>
  <c r="BG352" i="9"/>
  <c r="BE352" i="9"/>
  <c r="T352" i="9"/>
  <c r="R352" i="9"/>
  <c r="P352" i="9"/>
  <c r="BI351" i="9"/>
  <c r="BH351" i="9"/>
  <c r="BG351" i="9"/>
  <c r="BE351" i="9"/>
  <c r="T351" i="9"/>
  <c r="R351" i="9"/>
  <c r="P351" i="9"/>
  <c r="BI350" i="9"/>
  <c r="BH350" i="9"/>
  <c r="BG350" i="9"/>
  <c r="BE350" i="9"/>
  <c r="T350" i="9"/>
  <c r="R350" i="9"/>
  <c r="P350" i="9"/>
  <c r="BI349" i="9"/>
  <c r="BH349" i="9"/>
  <c r="BG349" i="9"/>
  <c r="BE349" i="9"/>
  <c r="T349" i="9"/>
  <c r="R349" i="9"/>
  <c r="P349" i="9"/>
  <c r="BI348" i="9"/>
  <c r="BH348" i="9"/>
  <c r="BG348" i="9"/>
  <c r="BE348" i="9"/>
  <c r="T348" i="9"/>
  <c r="R348" i="9"/>
  <c r="P348" i="9"/>
  <c r="BI347" i="9"/>
  <c r="BH347" i="9"/>
  <c r="BG347" i="9"/>
  <c r="BE347" i="9"/>
  <c r="T347" i="9"/>
  <c r="R347" i="9"/>
  <c r="P347" i="9"/>
  <c r="BI346" i="9"/>
  <c r="BH346" i="9"/>
  <c r="BG346" i="9"/>
  <c r="BE346" i="9"/>
  <c r="T346" i="9"/>
  <c r="R346" i="9"/>
  <c r="P346" i="9"/>
  <c r="BI345" i="9"/>
  <c r="BH345" i="9"/>
  <c r="BG345" i="9"/>
  <c r="BE345" i="9"/>
  <c r="T345" i="9"/>
  <c r="R345" i="9"/>
  <c r="P345" i="9"/>
  <c r="BI344" i="9"/>
  <c r="BH344" i="9"/>
  <c r="BG344" i="9"/>
  <c r="BE344" i="9"/>
  <c r="T344" i="9"/>
  <c r="R344" i="9"/>
  <c r="P344" i="9"/>
  <c r="BI343" i="9"/>
  <c r="BH343" i="9"/>
  <c r="BG343" i="9"/>
  <c r="BE343" i="9"/>
  <c r="T343" i="9"/>
  <c r="R343" i="9"/>
  <c r="P343" i="9"/>
  <c r="BI342" i="9"/>
  <c r="BH342" i="9"/>
  <c r="BG342" i="9"/>
  <c r="BE342" i="9"/>
  <c r="T342" i="9"/>
  <c r="R342" i="9"/>
  <c r="P342" i="9"/>
  <c r="BI341" i="9"/>
  <c r="BH341" i="9"/>
  <c r="BG341" i="9"/>
  <c r="BE341" i="9"/>
  <c r="T341" i="9"/>
  <c r="R341" i="9"/>
  <c r="P341" i="9"/>
  <c r="BI340" i="9"/>
  <c r="BH340" i="9"/>
  <c r="BG340" i="9"/>
  <c r="BE340" i="9"/>
  <c r="T340" i="9"/>
  <c r="R340" i="9"/>
  <c r="P340" i="9"/>
  <c r="BI339" i="9"/>
  <c r="BH339" i="9"/>
  <c r="BG339" i="9"/>
  <c r="BE339" i="9"/>
  <c r="T339" i="9"/>
  <c r="R339" i="9"/>
  <c r="P339" i="9"/>
  <c r="BI338" i="9"/>
  <c r="BH338" i="9"/>
  <c r="BG338" i="9"/>
  <c r="BE338" i="9"/>
  <c r="T338" i="9"/>
  <c r="R338" i="9"/>
  <c r="P338" i="9"/>
  <c r="BI337" i="9"/>
  <c r="BH337" i="9"/>
  <c r="BG337" i="9"/>
  <c r="BE337" i="9"/>
  <c r="T337" i="9"/>
  <c r="R337" i="9"/>
  <c r="P337" i="9"/>
  <c r="BI336" i="9"/>
  <c r="BH336" i="9"/>
  <c r="BG336" i="9"/>
  <c r="BE336" i="9"/>
  <c r="T336" i="9"/>
  <c r="R336" i="9"/>
  <c r="P336" i="9"/>
  <c r="BI335" i="9"/>
  <c r="BH335" i="9"/>
  <c r="BG335" i="9"/>
  <c r="BE335" i="9"/>
  <c r="T335" i="9"/>
  <c r="R335" i="9"/>
  <c r="P335" i="9"/>
  <c r="BI334" i="9"/>
  <c r="BH334" i="9"/>
  <c r="BG334" i="9"/>
  <c r="BE334" i="9"/>
  <c r="T334" i="9"/>
  <c r="R334" i="9"/>
  <c r="P334" i="9"/>
  <c r="BI333" i="9"/>
  <c r="BH333" i="9"/>
  <c r="BG333" i="9"/>
  <c r="BE333" i="9"/>
  <c r="T333" i="9"/>
  <c r="R333" i="9"/>
  <c r="P333" i="9"/>
  <c r="BI332" i="9"/>
  <c r="BH332" i="9"/>
  <c r="BG332" i="9"/>
  <c r="BE332" i="9"/>
  <c r="T332" i="9"/>
  <c r="R332" i="9"/>
  <c r="P332" i="9"/>
  <c r="BI331" i="9"/>
  <c r="BH331" i="9"/>
  <c r="BG331" i="9"/>
  <c r="BE331" i="9"/>
  <c r="T331" i="9"/>
  <c r="R331" i="9"/>
  <c r="P331" i="9"/>
  <c r="BI330" i="9"/>
  <c r="BH330" i="9"/>
  <c r="BG330" i="9"/>
  <c r="BE330" i="9"/>
  <c r="T330" i="9"/>
  <c r="R330" i="9"/>
  <c r="P330" i="9"/>
  <c r="BI329" i="9"/>
  <c r="BH329" i="9"/>
  <c r="BG329" i="9"/>
  <c r="BE329" i="9"/>
  <c r="T329" i="9"/>
  <c r="R329" i="9"/>
  <c r="P329" i="9"/>
  <c r="BI328" i="9"/>
  <c r="BH328" i="9"/>
  <c r="BG328" i="9"/>
  <c r="BE328" i="9"/>
  <c r="T328" i="9"/>
  <c r="R328" i="9"/>
  <c r="P328" i="9"/>
  <c r="BI327" i="9"/>
  <c r="BH327" i="9"/>
  <c r="BG327" i="9"/>
  <c r="BE327" i="9"/>
  <c r="T327" i="9"/>
  <c r="R327" i="9"/>
  <c r="P327" i="9"/>
  <c r="BI326" i="9"/>
  <c r="BH326" i="9"/>
  <c r="BG326" i="9"/>
  <c r="BE326" i="9"/>
  <c r="T326" i="9"/>
  <c r="R326" i="9"/>
  <c r="P326" i="9"/>
  <c r="BI325" i="9"/>
  <c r="BH325" i="9"/>
  <c r="BG325" i="9"/>
  <c r="BE325" i="9"/>
  <c r="T325" i="9"/>
  <c r="R325" i="9"/>
  <c r="P325" i="9"/>
  <c r="BI324" i="9"/>
  <c r="BH324" i="9"/>
  <c r="BG324" i="9"/>
  <c r="BE324" i="9"/>
  <c r="T324" i="9"/>
  <c r="R324" i="9"/>
  <c r="P324" i="9"/>
  <c r="BI323" i="9"/>
  <c r="BH323" i="9"/>
  <c r="BG323" i="9"/>
  <c r="BE323" i="9"/>
  <c r="T323" i="9"/>
  <c r="R323" i="9"/>
  <c r="P323" i="9"/>
  <c r="BI322" i="9"/>
  <c r="BH322" i="9"/>
  <c r="BG322" i="9"/>
  <c r="BE322" i="9"/>
  <c r="T322" i="9"/>
  <c r="R322" i="9"/>
  <c r="P322" i="9"/>
  <c r="BI321" i="9"/>
  <c r="BH321" i="9"/>
  <c r="BG321" i="9"/>
  <c r="BE321" i="9"/>
  <c r="T321" i="9"/>
  <c r="R321" i="9"/>
  <c r="P321" i="9"/>
  <c r="BI320" i="9"/>
  <c r="BH320" i="9"/>
  <c r="BG320" i="9"/>
  <c r="BE320" i="9"/>
  <c r="T320" i="9"/>
  <c r="R320" i="9"/>
  <c r="P320" i="9"/>
  <c r="BI319" i="9"/>
  <c r="BH319" i="9"/>
  <c r="BG319" i="9"/>
  <c r="BE319" i="9"/>
  <c r="T319" i="9"/>
  <c r="R319" i="9"/>
  <c r="P319" i="9"/>
  <c r="BI318" i="9"/>
  <c r="BH318" i="9"/>
  <c r="BG318" i="9"/>
  <c r="BE318" i="9"/>
  <c r="T318" i="9"/>
  <c r="R318" i="9"/>
  <c r="P318" i="9"/>
  <c r="BI317" i="9"/>
  <c r="BH317" i="9"/>
  <c r="BG317" i="9"/>
  <c r="BE317" i="9"/>
  <c r="T317" i="9"/>
  <c r="R317" i="9"/>
  <c r="P317" i="9"/>
  <c r="BI316" i="9"/>
  <c r="BH316" i="9"/>
  <c r="BG316" i="9"/>
  <c r="BE316" i="9"/>
  <c r="T316" i="9"/>
  <c r="R316" i="9"/>
  <c r="P316" i="9"/>
  <c r="BI315" i="9"/>
  <c r="BH315" i="9"/>
  <c r="BG315" i="9"/>
  <c r="BE315" i="9"/>
  <c r="T315" i="9"/>
  <c r="R315" i="9"/>
  <c r="P315" i="9"/>
  <c r="BI314" i="9"/>
  <c r="BH314" i="9"/>
  <c r="BG314" i="9"/>
  <c r="BE314" i="9"/>
  <c r="T314" i="9"/>
  <c r="R314" i="9"/>
  <c r="P314" i="9"/>
  <c r="BI313" i="9"/>
  <c r="BH313" i="9"/>
  <c r="BG313" i="9"/>
  <c r="BE313" i="9"/>
  <c r="T313" i="9"/>
  <c r="R313" i="9"/>
  <c r="P313" i="9"/>
  <c r="BI312" i="9"/>
  <c r="BH312" i="9"/>
  <c r="BG312" i="9"/>
  <c r="BE312" i="9"/>
  <c r="T312" i="9"/>
  <c r="R312" i="9"/>
  <c r="P312" i="9"/>
  <c r="BI311" i="9"/>
  <c r="BH311" i="9"/>
  <c r="BG311" i="9"/>
  <c r="BE311" i="9"/>
  <c r="T311" i="9"/>
  <c r="R311" i="9"/>
  <c r="P311" i="9"/>
  <c r="BI309" i="9"/>
  <c r="BH309" i="9"/>
  <c r="BG309" i="9"/>
  <c r="BE309" i="9"/>
  <c r="T309" i="9"/>
  <c r="R309" i="9"/>
  <c r="P309" i="9"/>
  <c r="BI308" i="9"/>
  <c r="BH308" i="9"/>
  <c r="BG308" i="9"/>
  <c r="BE308" i="9"/>
  <c r="T308" i="9"/>
  <c r="R308" i="9"/>
  <c r="P308" i="9"/>
  <c r="BI307" i="9"/>
  <c r="BH307" i="9"/>
  <c r="BG307" i="9"/>
  <c r="BE307" i="9"/>
  <c r="T307" i="9"/>
  <c r="R307" i="9"/>
  <c r="P307" i="9"/>
  <c r="BI306" i="9"/>
  <c r="BH306" i="9"/>
  <c r="BG306" i="9"/>
  <c r="BE306" i="9"/>
  <c r="T306" i="9"/>
  <c r="R306" i="9"/>
  <c r="P306" i="9"/>
  <c r="BI305" i="9"/>
  <c r="BH305" i="9"/>
  <c r="BG305" i="9"/>
  <c r="BE305" i="9"/>
  <c r="T305" i="9"/>
  <c r="R305" i="9"/>
  <c r="P305" i="9"/>
  <c r="BI304" i="9"/>
  <c r="BH304" i="9"/>
  <c r="BG304" i="9"/>
  <c r="BE304" i="9"/>
  <c r="T304" i="9"/>
  <c r="R304" i="9"/>
  <c r="P304" i="9"/>
  <c r="BI303" i="9"/>
  <c r="BH303" i="9"/>
  <c r="BG303" i="9"/>
  <c r="BE303" i="9"/>
  <c r="T303" i="9"/>
  <c r="R303" i="9"/>
  <c r="P303" i="9"/>
  <c r="BI302" i="9"/>
  <c r="BH302" i="9"/>
  <c r="BG302" i="9"/>
  <c r="BE302" i="9"/>
  <c r="T302" i="9"/>
  <c r="R302" i="9"/>
  <c r="P302" i="9"/>
  <c r="BI301" i="9"/>
  <c r="BH301" i="9"/>
  <c r="BG301" i="9"/>
  <c r="BE301" i="9"/>
  <c r="T301" i="9"/>
  <c r="R301" i="9"/>
  <c r="P301" i="9"/>
  <c r="BI300" i="9"/>
  <c r="BH300" i="9"/>
  <c r="BG300" i="9"/>
  <c r="BE300" i="9"/>
  <c r="T300" i="9"/>
  <c r="R300" i="9"/>
  <c r="P300" i="9"/>
  <c r="BI299" i="9"/>
  <c r="BH299" i="9"/>
  <c r="BG299" i="9"/>
  <c r="BE299" i="9"/>
  <c r="T299" i="9"/>
  <c r="R299" i="9"/>
  <c r="P299" i="9"/>
  <c r="BI298" i="9"/>
  <c r="BH298" i="9"/>
  <c r="BG298" i="9"/>
  <c r="BE298" i="9"/>
  <c r="T298" i="9"/>
  <c r="R298" i="9"/>
  <c r="P298" i="9"/>
  <c r="BI297" i="9"/>
  <c r="BH297" i="9"/>
  <c r="BG297" i="9"/>
  <c r="BE297" i="9"/>
  <c r="T297" i="9"/>
  <c r="R297" i="9"/>
  <c r="P297" i="9"/>
  <c r="BI296" i="9"/>
  <c r="BH296" i="9"/>
  <c r="BG296" i="9"/>
  <c r="BE296" i="9"/>
  <c r="T296" i="9"/>
  <c r="R296" i="9"/>
  <c r="P296" i="9"/>
  <c r="BI295" i="9"/>
  <c r="BH295" i="9"/>
  <c r="BG295" i="9"/>
  <c r="BE295" i="9"/>
  <c r="T295" i="9"/>
  <c r="R295" i="9"/>
  <c r="P295" i="9"/>
  <c r="BI294" i="9"/>
  <c r="BH294" i="9"/>
  <c r="BG294" i="9"/>
  <c r="BE294" i="9"/>
  <c r="T294" i="9"/>
  <c r="R294" i="9"/>
  <c r="P294" i="9"/>
  <c r="BI293" i="9"/>
  <c r="BH293" i="9"/>
  <c r="BG293" i="9"/>
  <c r="BE293" i="9"/>
  <c r="T293" i="9"/>
  <c r="R293" i="9"/>
  <c r="P293" i="9"/>
  <c r="BI292" i="9"/>
  <c r="BH292" i="9"/>
  <c r="BG292" i="9"/>
  <c r="BE292" i="9"/>
  <c r="T292" i="9"/>
  <c r="R292" i="9"/>
  <c r="P292" i="9"/>
  <c r="BI291" i="9"/>
  <c r="BH291" i="9"/>
  <c r="BG291" i="9"/>
  <c r="BE291" i="9"/>
  <c r="T291" i="9"/>
  <c r="R291" i="9"/>
  <c r="P291" i="9"/>
  <c r="BI290" i="9"/>
  <c r="BH290" i="9"/>
  <c r="BG290" i="9"/>
  <c r="BE290" i="9"/>
  <c r="T290" i="9"/>
  <c r="R290" i="9"/>
  <c r="P290" i="9"/>
  <c r="BI289" i="9"/>
  <c r="BH289" i="9"/>
  <c r="BG289" i="9"/>
  <c r="BE289" i="9"/>
  <c r="T289" i="9"/>
  <c r="R289" i="9"/>
  <c r="P289" i="9"/>
  <c r="BI288" i="9"/>
  <c r="BH288" i="9"/>
  <c r="BG288" i="9"/>
  <c r="BE288" i="9"/>
  <c r="T288" i="9"/>
  <c r="R288" i="9"/>
  <c r="P288" i="9"/>
  <c r="BI287" i="9"/>
  <c r="BH287" i="9"/>
  <c r="BG287" i="9"/>
  <c r="BE287" i="9"/>
  <c r="T287" i="9"/>
  <c r="R287" i="9"/>
  <c r="P287" i="9"/>
  <c r="BI286" i="9"/>
  <c r="BH286" i="9"/>
  <c r="BG286" i="9"/>
  <c r="BE286" i="9"/>
  <c r="T286" i="9"/>
  <c r="R286" i="9"/>
  <c r="P286" i="9"/>
  <c r="BI285" i="9"/>
  <c r="BH285" i="9"/>
  <c r="BG285" i="9"/>
  <c r="BE285" i="9"/>
  <c r="T285" i="9"/>
  <c r="R285" i="9"/>
  <c r="P285" i="9"/>
  <c r="BI284" i="9"/>
  <c r="BH284" i="9"/>
  <c r="BG284" i="9"/>
  <c r="BE284" i="9"/>
  <c r="T284" i="9"/>
  <c r="R284" i="9"/>
  <c r="P284" i="9"/>
  <c r="BI283" i="9"/>
  <c r="BH283" i="9"/>
  <c r="BG283" i="9"/>
  <c r="BE283" i="9"/>
  <c r="T283" i="9"/>
  <c r="R283" i="9"/>
  <c r="P283" i="9"/>
  <c r="BI282" i="9"/>
  <c r="BH282" i="9"/>
  <c r="BG282" i="9"/>
  <c r="BE282" i="9"/>
  <c r="T282" i="9"/>
  <c r="R282" i="9"/>
  <c r="P282" i="9"/>
  <c r="BI281" i="9"/>
  <c r="BH281" i="9"/>
  <c r="BG281" i="9"/>
  <c r="BE281" i="9"/>
  <c r="T281" i="9"/>
  <c r="R281" i="9"/>
  <c r="P281" i="9"/>
  <c r="BI280" i="9"/>
  <c r="BH280" i="9"/>
  <c r="BG280" i="9"/>
  <c r="BE280" i="9"/>
  <c r="T280" i="9"/>
  <c r="R280" i="9"/>
  <c r="P280" i="9"/>
  <c r="BI279" i="9"/>
  <c r="BH279" i="9"/>
  <c r="BG279" i="9"/>
  <c r="BE279" i="9"/>
  <c r="T279" i="9"/>
  <c r="R279" i="9"/>
  <c r="P279" i="9"/>
  <c r="BI278" i="9"/>
  <c r="BH278" i="9"/>
  <c r="BG278" i="9"/>
  <c r="BE278" i="9"/>
  <c r="T278" i="9"/>
  <c r="R278" i="9"/>
  <c r="P278" i="9"/>
  <c r="BI277" i="9"/>
  <c r="BH277" i="9"/>
  <c r="BG277" i="9"/>
  <c r="BE277" i="9"/>
  <c r="T277" i="9"/>
  <c r="R277" i="9"/>
  <c r="P277" i="9"/>
  <c r="BI276" i="9"/>
  <c r="BH276" i="9"/>
  <c r="BG276" i="9"/>
  <c r="BE276" i="9"/>
  <c r="T276" i="9"/>
  <c r="R276" i="9"/>
  <c r="P276" i="9"/>
  <c r="BI274" i="9"/>
  <c r="BH274" i="9"/>
  <c r="BG274" i="9"/>
  <c r="BE274" i="9"/>
  <c r="T274" i="9"/>
  <c r="R274" i="9"/>
  <c r="P274" i="9"/>
  <c r="BI273" i="9"/>
  <c r="BH273" i="9"/>
  <c r="BG273" i="9"/>
  <c r="BE273" i="9"/>
  <c r="T273" i="9"/>
  <c r="R273" i="9"/>
  <c r="P273" i="9"/>
  <c r="BI272" i="9"/>
  <c r="BH272" i="9"/>
  <c r="BG272" i="9"/>
  <c r="BE272" i="9"/>
  <c r="T272" i="9"/>
  <c r="R272" i="9"/>
  <c r="P272" i="9"/>
  <c r="BI271" i="9"/>
  <c r="BH271" i="9"/>
  <c r="BG271" i="9"/>
  <c r="BE271" i="9"/>
  <c r="T271" i="9"/>
  <c r="R271" i="9"/>
  <c r="P271" i="9"/>
  <c r="BI270" i="9"/>
  <c r="BH270" i="9"/>
  <c r="BG270" i="9"/>
  <c r="BE270" i="9"/>
  <c r="T270" i="9"/>
  <c r="R270" i="9"/>
  <c r="P270" i="9"/>
  <c r="BI269" i="9"/>
  <c r="BH269" i="9"/>
  <c r="BG269" i="9"/>
  <c r="BE269" i="9"/>
  <c r="T269" i="9"/>
  <c r="R269" i="9"/>
  <c r="P269" i="9"/>
  <c r="BI268" i="9"/>
  <c r="BH268" i="9"/>
  <c r="BG268" i="9"/>
  <c r="BE268" i="9"/>
  <c r="T268" i="9"/>
  <c r="R268" i="9"/>
  <c r="P268" i="9"/>
  <c r="BI267" i="9"/>
  <c r="BH267" i="9"/>
  <c r="BG267" i="9"/>
  <c r="BE267" i="9"/>
  <c r="T267" i="9"/>
  <c r="R267" i="9"/>
  <c r="P267" i="9"/>
  <c r="BI266" i="9"/>
  <c r="BH266" i="9"/>
  <c r="BG266" i="9"/>
  <c r="BE266" i="9"/>
  <c r="T266" i="9"/>
  <c r="R266" i="9"/>
  <c r="P266" i="9"/>
  <c r="BI265" i="9"/>
  <c r="BH265" i="9"/>
  <c r="BG265" i="9"/>
  <c r="BE265" i="9"/>
  <c r="T265" i="9"/>
  <c r="R265" i="9"/>
  <c r="P265" i="9"/>
  <c r="BI264" i="9"/>
  <c r="BH264" i="9"/>
  <c r="BG264" i="9"/>
  <c r="BE264" i="9"/>
  <c r="T264" i="9"/>
  <c r="R264" i="9"/>
  <c r="P264" i="9"/>
  <c r="BI263" i="9"/>
  <c r="BH263" i="9"/>
  <c r="BG263" i="9"/>
  <c r="BE263" i="9"/>
  <c r="T263" i="9"/>
  <c r="R263" i="9"/>
  <c r="P263" i="9"/>
  <c r="BI262" i="9"/>
  <c r="BH262" i="9"/>
  <c r="BG262" i="9"/>
  <c r="BE262" i="9"/>
  <c r="T262" i="9"/>
  <c r="R262" i="9"/>
  <c r="P262" i="9"/>
  <c r="BI261" i="9"/>
  <c r="BH261" i="9"/>
  <c r="BG261" i="9"/>
  <c r="BE261" i="9"/>
  <c r="T261" i="9"/>
  <c r="R261" i="9"/>
  <c r="P261" i="9"/>
  <c r="BI260" i="9"/>
  <c r="BH260" i="9"/>
  <c r="BG260" i="9"/>
  <c r="BE260" i="9"/>
  <c r="T260" i="9"/>
  <c r="R260" i="9"/>
  <c r="P260" i="9"/>
  <c r="BI259" i="9"/>
  <c r="BH259" i="9"/>
  <c r="BG259" i="9"/>
  <c r="BE259" i="9"/>
  <c r="T259" i="9"/>
  <c r="R259" i="9"/>
  <c r="P259" i="9"/>
  <c r="BI258" i="9"/>
  <c r="BH258" i="9"/>
  <c r="BG258" i="9"/>
  <c r="BE258" i="9"/>
  <c r="T258" i="9"/>
  <c r="R258" i="9"/>
  <c r="P258" i="9"/>
  <c r="BI257" i="9"/>
  <c r="BH257" i="9"/>
  <c r="BG257" i="9"/>
  <c r="BE257" i="9"/>
  <c r="T257" i="9"/>
  <c r="R257" i="9"/>
  <c r="P257" i="9"/>
  <c r="BI256" i="9"/>
  <c r="BH256" i="9"/>
  <c r="BG256" i="9"/>
  <c r="BE256" i="9"/>
  <c r="T256" i="9"/>
  <c r="R256" i="9"/>
  <c r="P256" i="9"/>
  <c r="BI255" i="9"/>
  <c r="BH255" i="9"/>
  <c r="BG255" i="9"/>
  <c r="BE255" i="9"/>
  <c r="T255" i="9"/>
  <c r="R255" i="9"/>
  <c r="P255" i="9"/>
  <c r="BI254" i="9"/>
  <c r="BH254" i="9"/>
  <c r="BG254" i="9"/>
  <c r="BE254" i="9"/>
  <c r="T254" i="9"/>
  <c r="R254" i="9"/>
  <c r="P254" i="9"/>
  <c r="BI253" i="9"/>
  <c r="BH253" i="9"/>
  <c r="BG253" i="9"/>
  <c r="BE253" i="9"/>
  <c r="T253" i="9"/>
  <c r="R253" i="9"/>
  <c r="P253" i="9"/>
  <c r="BI252" i="9"/>
  <c r="BH252" i="9"/>
  <c r="BG252" i="9"/>
  <c r="BE252" i="9"/>
  <c r="T252" i="9"/>
  <c r="R252" i="9"/>
  <c r="P252" i="9"/>
  <c r="BI251" i="9"/>
  <c r="BH251" i="9"/>
  <c r="BG251" i="9"/>
  <c r="BE251" i="9"/>
  <c r="T251" i="9"/>
  <c r="R251" i="9"/>
  <c r="P251" i="9"/>
  <c r="BI250" i="9"/>
  <c r="BH250" i="9"/>
  <c r="BG250" i="9"/>
  <c r="BE250" i="9"/>
  <c r="T250" i="9"/>
  <c r="R250" i="9"/>
  <c r="P250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6" i="9"/>
  <c r="BH246" i="9"/>
  <c r="BG246" i="9"/>
  <c r="BE246" i="9"/>
  <c r="T246" i="9"/>
  <c r="R246" i="9"/>
  <c r="P246" i="9"/>
  <c r="BI245" i="9"/>
  <c r="BH245" i="9"/>
  <c r="BG245" i="9"/>
  <c r="BE245" i="9"/>
  <c r="T245" i="9"/>
  <c r="R245" i="9"/>
  <c r="P245" i="9"/>
  <c r="BI244" i="9"/>
  <c r="BH244" i="9"/>
  <c r="BG244" i="9"/>
  <c r="BE244" i="9"/>
  <c r="T244" i="9"/>
  <c r="R244" i="9"/>
  <c r="P244" i="9"/>
  <c r="BI243" i="9"/>
  <c r="BH243" i="9"/>
  <c r="BG243" i="9"/>
  <c r="BE243" i="9"/>
  <c r="T243" i="9"/>
  <c r="R243" i="9"/>
  <c r="P243" i="9"/>
  <c r="BI242" i="9"/>
  <c r="BH242" i="9"/>
  <c r="BG242" i="9"/>
  <c r="BE242" i="9"/>
  <c r="T242" i="9"/>
  <c r="R242" i="9"/>
  <c r="P242" i="9"/>
  <c r="BI241" i="9"/>
  <c r="BH241" i="9"/>
  <c r="BG241" i="9"/>
  <c r="BE241" i="9"/>
  <c r="T241" i="9"/>
  <c r="R241" i="9"/>
  <c r="P241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7" i="9"/>
  <c r="BH237" i="9"/>
  <c r="BG237" i="9"/>
  <c r="BE237" i="9"/>
  <c r="T237" i="9"/>
  <c r="R237" i="9"/>
  <c r="P237" i="9"/>
  <c r="BI236" i="9"/>
  <c r="BH236" i="9"/>
  <c r="BG236" i="9"/>
  <c r="BE236" i="9"/>
  <c r="T236" i="9"/>
  <c r="R236" i="9"/>
  <c r="P236" i="9"/>
  <c r="BI235" i="9"/>
  <c r="BH235" i="9"/>
  <c r="BG235" i="9"/>
  <c r="BE235" i="9"/>
  <c r="T235" i="9"/>
  <c r="R235" i="9"/>
  <c r="P235" i="9"/>
  <c r="BI234" i="9"/>
  <c r="BH234" i="9"/>
  <c r="BG234" i="9"/>
  <c r="BE234" i="9"/>
  <c r="T234" i="9"/>
  <c r="R234" i="9"/>
  <c r="P234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30" i="9"/>
  <c r="BH230" i="9"/>
  <c r="BG230" i="9"/>
  <c r="BE230" i="9"/>
  <c r="T230" i="9"/>
  <c r="R230" i="9"/>
  <c r="P230" i="9"/>
  <c r="BI229" i="9"/>
  <c r="BH229" i="9"/>
  <c r="BG229" i="9"/>
  <c r="BE229" i="9"/>
  <c r="T229" i="9"/>
  <c r="R229" i="9"/>
  <c r="P229" i="9"/>
  <c r="BI228" i="9"/>
  <c r="BH228" i="9"/>
  <c r="BG228" i="9"/>
  <c r="BE228" i="9"/>
  <c r="T228" i="9"/>
  <c r="R228" i="9"/>
  <c r="P228" i="9"/>
  <c r="BI227" i="9"/>
  <c r="BH227" i="9"/>
  <c r="BG227" i="9"/>
  <c r="BE227" i="9"/>
  <c r="T227" i="9"/>
  <c r="R227" i="9"/>
  <c r="P227" i="9"/>
  <c r="BI226" i="9"/>
  <c r="BH226" i="9"/>
  <c r="BG226" i="9"/>
  <c r="BE226" i="9"/>
  <c r="T226" i="9"/>
  <c r="R226" i="9"/>
  <c r="P226" i="9"/>
  <c r="BI225" i="9"/>
  <c r="BH225" i="9"/>
  <c r="BG225" i="9"/>
  <c r="BE225" i="9"/>
  <c r="T225" i="9"/>
  <c r="R225" i="9"/>
  <c r="P225" i="9"/>
  <c r="BI224" i="9"/>
  <c r="BH224" i="9"/>
  <c r="BG224" i="9"/>
  <c r="BE224" i="9"/>
  <c r="T224" i="9"/>
  <c r="R224" i="9"/>
  <c r="P224" i="9"/>
  <c r="BI223" i="9"/>
  <c r="BH223" i="9"/>
  <c r="BG223" i="9"/>
  <c r="BE223" i="9"/>
  <c r="T223" i="9"/>
  <c r="R223" i="9"/>
  <c r="P223" i="9"/>
  <c r="BI222" i="9"/>
  <c r="BH222" i="9"/>
  <c r="BG222" i="9"/>
  <c r="BE222" i="9"/>
  <c r="T222" i="9"/>
  <c r="R222" i="9"/>
  <c r="P222" i="9"/>
  <c r="BI221" i="9"/>
  <c r="BH221" i="9"/>
  <c r="BG221" i="9"/>
  <c r="BE221" i="9"/>
  <c r="T221" i="9"/>
  <c r="R221" i="9"/>
  <c r="P221" i="9"/>
  <c r="BI219" i="9"/>
  <c r="BH219" i="9"/>
  <c r="BG219" i="9"/>
  <c r="BE219" i="9"/>
  <c r="T219" i="9"/>
  <c r="R219" i="9"/>
  <c r="P219" i="9"/>
  <c r="BI218" i="9"/>
  <c r="BH218" i="9"/>
  <c r="BG218" i="9"/>
  <c r="BE218" i="9"/>
  <c r="T218" i="9"/>
  <c r="R218" i="9"/>
  <c r="P218" i="9"/>
  <c r="BI217" i="9"/>
  <c r="BH217" i="9"/>
  <c r="BG217" i="9"/>
  <c r="BE217" i="9"/>
  <c r="T217" i="9"/>
  <c r="R217" i="9"/>
  <c r="P217" i="9"/>
  <c r="BI216" i="9"/>
  <c r="BH216" i="9"/>
  <c r="BG216" i="9"/>
  <c r="BE216" i="9"/>
  <c r="T216" i="9"/>
  <c r="R216" i="9"/>
  <c r="P216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13" i="9"/>
  <c r="BH213" i="9"/>
  <c r="BG213" i="9"/>
  <c r="BE213" i="9"/>
  <c r="T213" i="9"/>
  <c r="R213" i="9"/>
  <c r="P213" i="9"/>
  <c r="BI212" i="9"/>
  <c r="BH212" i="9"/>
  <c r="BG212" i="9"/>
  <c r="BE212" i="9"/>
  <c r="T212" i="9"/>
  <c r="R212" i="9"/>
  <c r="P212" i="9"/>
  <c r="BI211" i="9"/>
  <c r="BH211" i="9"/>
  <c r="BG211" i="9"/>
  <c r="BE211" i="9"/>
  <c r="T211" i="9"/>
  <c r="R211" i="9"/>
  <c r="P211" i="9"/>
  <c r="BI210" i="9"/>
  <c r="BH210" i="9"/>
  <c r="BG210" i="9"/>
  <c r="BE210" i="9"/>
  <c r="T210" i="9"/>
  <c r="R210" i="9"/>
  <c r="P210" i="9"/>
  <c r="BI207" i="9"/>
  <c r="BH207" i="9"/>
  <c r="BG207" i="9"/>
  <c r="BE207" i="9"/>
  <c r="T207" i="9"/>
  <c r="T206" i="9" s="1"/>
  <c r="R207" i="9"/>
  <c r="R206" i="9" s="1"/>
  <c r="P207" i="9"/>
  <c r="P206" i="9" s="1"/>
  <c r="BI205" i="9"/>
  <c r="BH205" i="9"/>
  <c r="BG205" i="9"/>
  <c r="BE205" i="9"/>
  <c r="T205" i="9"/>
  <c r="R205" i="9"/>
  <c r="P205" i="9"/>
  <c r="BI204" i="9"/>
  <c r="BH204" i="9"/>
  <c r="BG204" i="9"/>
  <c r="BE204" i="9"/>
  <c r="T204" i="9"/>
  <c r="R204" i="9"/>
  <c r="P204" i="9"/>
  <c r="BI203" i="9"/>
  <c r="BH203" i="9"/>
  <c r="BG203" i="9"/>
  <c r="BE203" i="9"/>
  <c r="T203" i="9"/>
  <c r="R203" i="9"/>
  <c r="P203" i="9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200" i="9"/>
  <c r="BH200" i="9"/>
  <c r="BG200" i="9"/>
  <c r="BE200" i="9"/>
  <c r="T200" i="9"/>
  <c r="R200" i="9"/>
  <c r="P200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8" i="9"/>
  <c r="BH148" i="9"/>
  <c r="BG148" i="9"/>
  <c r="BE148" i="9"/>
  <c r="T148" i="9"/>
  <c r="T147" i="9"/>
  <c r="R148" i="9"/>
  <c r="R147" i="9"/>
  <c r="P148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J126" i="9"/>
  <c r="J125" i="9"/>
  <c r="F125" i="9"/>
  <c r="F123" i="9"/>
  <c r="E121" i="9"/>
  <c r="J92" i="9"/>
  <c r="J91" i="9"/>
  <c r="F91" i="9"/>
  <c r="F89" i="9"/>
  <c r="E87" i="9"/>
  <c r="J18" i="9"/>
  <c r="E18" i="9"/>
  <c r="F92" i="9"/>
  <c r="J17" i="9"/>
  <c r="J12" i="9"/>
  <c r="J123" i="9" s="1"/>
  <c r="E7" i="9"/>
  <c r="E119" i="9" s="1"/>
  <c r="J37" i="8"/>
  <c r="J36" i="8"/>
  <c r="AY102" i="1"/>
  <c r="J35" i="8"/>
  <c r="AX102" i="1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J117" i="8"/>
  <c r="F116" i="8"/>
  <c r="F114" i="8"/>
  <c r="E112" i="8"/>
  <c r="J92" i="8"/>
  <c r="F91" i="8"/>
  <c r="F89" i="8"/>
  <c r="E87" i="8"/>
  <c r="J21" i="8"/>
  <c r="E21" i="8"/>
  <c r="J116" i="8"/>
  <c r="J20" i="8"/>
  <c r="J18" i="8"/>
  <c r="E18" i="8"/>
  <c r="F117" i="8" s="1"/>
  <c r="J17" i="8"/>
  <c r="J12" i="8"/>
  <c r="J114" i="8"/>
  <c r="E7" i="8"/>
  <c r="E85" i="8"/>
  <c r="J37" i="7"/>
  <c r="J36" i="7"/>
  <c r="AY101" i="1" s="1"/>
  <c r="J35" i="7"/>
  <c r="AX101" i="1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BI121" i="7"/>
  <c r="BH121" i="7"/>
  <c r="BG121" i="7"/>
  <c r="BE121" i="7"/>
  <c r="T121" i="7"/>
  <c r="R121" i="7"/>
  <c r="P121" i="7"/>
  <c r="J115" i="7"/>
  <c r="J114" i="7"/>
  <c r="F114" i="7"/>
  <c r="F112" i="7"/>
  <c r="E110" i="7"/>
  <c r="J92" i="7"/>
  <c r="J91" i="7"/>
  <c r="F91" i="7"/>
  <c r="F89" i="7"/>
  <c r="E87" i="7"/>
  <c r="J18" i="7"/>
  <c r="E18" i="7"/>
  <c r="F115" i="7"/>
  <c r="J17" i="7"/>
  <c r="J12" i="7"/>
  <c r="J112" i="7" s="1"/>
  <c r="E7" i="7"/>
  <c r="E85" i="7" s="1"/>
  <c r="J39" i="6"/>
  <c r="J38" i="6"/>
  <c r="AY100" i="1"/>
  <c r="J37" i="6"/>
  <c r="AX100" i="1"/>
  <c r="BI158" i="6"/>
  <c r="BH158" i="6"/>
  <c r="BG158" i="6"/>
  <c r="BE158" i="6"/>
  <c r="T158" i="6"/>
  <c r="T157" i="6" s="1"/>
  <c r="T156" i="6" s="1"/>
  <c r="R158" i="6"/>
  <c r="R157" i="6" s="1"/>
  <c r="R156" i="6" s="1"/>
  <c r="P158" i="6"/>
  <c r="P157" i="6"/>
  <c r="P156" i="6" s="1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1" i="6"/>
  <c r="BH141" i="6"/>
  <c r="BG141" i="6"/>
  <c r="BE141" i="6"/>
  <c r="T141" i="6"/>
  <c r="T140" i="6"/>
  <c r="R141" i="6"/>
  <c r="R140" i="6"/>
  <c r="P141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126" i="6"/>
  <c r="J19" i="6"/>
  <c r="J14" i="6"/>
  <c r="J123" i="6" s="1"/>
  <c r="E7" i="6"/>
  <c r="E117" i="6" s="1"/>
  <c r="J39" i="5"/>
  <c r="J38" i="5"/>
  <c r="AY99" i="1"/>
  <c r="J37" i="5"/>
  <c r="AX99" i="1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20" i="5"/>
  <c r="J119" i="5"/>
  <c r="F119" i="5"/>
  <c r="F117" i="5"/>
  <c r="E115" i="5"/>
  <c r="J94" i="5"/>
  <c r="J93" i="5"/>
  <c r="F93" i="5"/>
  <c r="F91" i="5"/>
  <c r="E89" i="5"/>
  <c r="J20" i="5"/>
  <c r="E20" i="5"/>
  <c r="F94" i="5"/>
  <c r="J19" i="5"/>
  <c r="J14" i="5"/>
  <c r="J91" i="5" s="1"/>
  <c r="E7" i="5"/>
  <c r="E111" i="5" s="1"/>
  <c r="J39" i="4"/>
  <c r="J38" i="4"/>
  <c r="AY98" i="1"/>
  <c r="J37" i="4"/>
  <c r="AX98" i="1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8" i="4"/>
  <c r="BH138" i="4"/>
  <c r="BG138" i="4"/>
  <c r="BE138" i="4"/>
  <c r="T138" i="4"/>
  <c r="R138" i="4"/>
  <c r="P138" i="4"/>
  <c r="BI135" i="4"/>
  <c r="BH135" i="4"/>
  <c r="BG135" i="4"/>
  <c r="BE135" i="4"/>
  <c r="T135" i="4"/>
  <c r="T134" i="4" s="1"/>
  <c r="R135" i="4"/>
  <c r="R134" i="4" s="1"/>
  <c r="P135" i="4"/>
  <c r="P134" i="4" s="1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J123" i="4"/>
  <c r="J122" i="4"/>
  <c r="F122" i="4"/>
  <c r="F120" i="4"/>
  <c r="E118" i="4"/>
  <c r="J94" i="4"/>
  <c r="J93" i="4"/>
  <c r="F93" i="4"/>
  <c r="F91" i="4"/>
  <c r="E89" i="4"/>
  <c r="J20" i="4"/>
  <c r="E20" i="4"/>
  <c r="F123" i="4" s="1"/>
  <c r="J19" i="4"/>
  <c r="J14" i="4"/>
  <c r="E7" i="4"/>
  <c r="E114" i="4" s="1"/>
  <c r="J39" i="3"/>
  <c r="J38" i="3"/>
  <c r="AY97" i="1"/>
  <c r="J37" i="3"/>
  <c r="AX97" i="1"/>
  <c r="BI341" i="3"/>
  <c r="BH341" i="3"/>
  <c r="BG341" i="3"/>
  <c r="BE341" i="3"/>
  <c r="T341" i="3"/>
  <c r="T340" i="3"/>
  <c r="T339" i="3" s="1"/>
  <c r="R341" i="3"/>
  <c r="R340" i="3" s="1"/>
  <c r="R339" i="3" s="1"/>
  <c r="P341" i="3"/>
  <c r="P340" i="3" s="1"/>
  <c r="P339" i="3" s="1"/>
  <c r="BI338" i="3"/>
  <c r="BH338" i="3"/>
  <c r="BG338" i="3"/>
  <c r="BE338" i="3"/>
  <c r="T338" i="3"/>
  <c r="R338" i="3"/>
  <c r="P338" i="3"/>
  <c r="BI337" i="3"/>
  <c r="BH337" i="3"/>
  <c r="BG337" i="3"/>
  <c r="BE337" i="3"/>
  <c r="T337" i="3"/>
  <c r="R337" i="3"/>
  <c r="P337" i="3"/>
  <c r="BI336" i="3"/>
  <c r="BH336" i="3"/>
  <c r="BG336" i="3"/>
  <c r="BE336" i="3"/>
  <c r="T336" i="3"/>
  <c r="R336" i="3"/>
  <c r="P336" i="3"/>
  <c r="BI334" i="3"/>
  <c r="BH334" i="3"/>
  <c r="BG334" i="3"/>
  <c r="BE334" i="3"/>
  <c r="T334" i="3"/>
  <c r="R334" i="3"/>
  <c r="P334" i="3"/>
  <c r="BI333" i="3"/>
  <c r="BH333" i="3"/>
  <c r="BG333" i="3"/>
  <c r="BE333" i="3"/>
  <c r="T333" i="3"/>
  <c r="R333" i="3"/>
  <c r="P333" i="3"/>
  <c r="BI332" i="3"/>
  <c r="BH332" i="3"/>
  <c r="BG332" i="3"/>
  <c r="BE332" i="3"/>
  <c r="T332" i="3"/>
  <c r="R332" i="3"/>
  <c r="P332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8" i="3"/>
  <c r="BH328" i="3"/>
  <c r="BG328" i="3"/>
  <c r="BE328" i="3"/>
  <c r="T328" i="3"/>
  <c r="R328" i="3"/>
  <c r="P328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4" i="3"/>
  <c r="BH324" i="3"/>
  <c r="BG324" i="3"/>
  <c r="BE324" i="3"/>
  <c r="T324" i="3"/>
  <c r="R324" i="3"/>
  <c r="P324" i="3"/>
  <c r="BI323" i="3"/>
  <c r="BH323" i="3"/>
  <c r="BG323" i="3"/>
  <c r="BE323" i="3"/>
  <c r="T323" i="3"/>
  <c r="R323" i="3"/>
  <c r="P323" i="3"/>
  <c r="BI322" i="3"/>
  <c r="BH322" i="3"/>
  <c r="BG322" i="3"/>
  <c r="BE322" i="3"/>
  <c r="T322" i="3"/>
  <c r="R322" i="3"/>
  <c r="P322" i="3"/>
  <c r="BI320" i="3"/>
  <c r="BH320" i="3"/>
  <c r="BG320" i="3"/>
  <c r="BE320" i="3"/>
  <c r="T320" i="3"/>
  <c r="R320" i="3"/>
  <c r="P320" i="3"/>
  <c r="BI319" i="3"/>
  <c r="BH319" i="3"/>
  <c r="BG319" i="3"/>
  <c r="BE319" i="3"/>
  <c r="T319" i="3"/>
  <c r="R319" i="3"/>
  <c r="P319" i="3"/>
  <c r="BI318" i="3"/>
  <c r="BH318" i="3"/>
  <c r="BG318" i="3"/>
  <c r="BE318" i="3"/>
  <c r="T318" i="3"/>
  <c r="R318" i="3"/>
  <c r="P318" i="3"/>
  <c r="BI317" i="3"/>
  <c r="BH317" i="3"/>
  <c r="BG317" i="3"/>
  <c r="BE317" i="3"/>
  <c r="T317" i="3"/>
  <c r="R317" i="3"/>
  <c r="P317" i="3"/>
  <c r="BI316" i="3"/>
  <c r="BH316" i="3"/>
  <c r="BG316" i="3"/>
  <c r="BE316" i="3"/>
  <c r="T316" i="3"/>
  <c r="R316" i="3"/>
  <c r="P316" i="3"/>
  <c r="BI315" i="3"/>
  <c r="BH315" i="3"/>
  <c r="BG315" i="3"/>
  <c r="BE315" i="3"/>
  <c r="T315" i="3"/>
  <c r="R315" i="3"/>
  <c r="P315" i="3"/>
  <c r="BI314" i="3"/>
  <c r="BH314" i="3"/>
  <c r="BG314" i="3"/>
  <c r="BE314" i="3"/>
  <c r="T314" i="3"/>
  <c r="R314" i="3"/>
  <c r="P314" i="3"/>
  <c r="BI313" i="3"/>
  <c r="BH313" i="3"/>
  <c r="BG313" i="3"/>
  <c r="BE313" i="3"/>
  <c r="T313" i="3"/>
  <c r="R313" i="3"/>
  <c r="P313" i="3"/>
  <c r="BI312" i="3"/>
  <c r="BH312" i="3"/>
  <c r="BG312" i="3"/>
  <c r="BE312" i="3"/>
  <c r="T312" i="3"/>
  <c r="R312" i="3"/>
  <c r="P312" i="3"/>
  <c r="BI311" i="3"/>
  <c r="BH311" i="3"/>
  <c r="BG311" i="3"/>
  <c r="BE311" i="3"/>
  <c r="T311" i="3"/>
  <c r="R311" i="3"/>
  <c r="P311" i="3"/>
  <c r="BI310" i="3"/>
  <c r="BH310" i="3"/>
  <c r="BG310" i="3"/>
  <c r="BE310" i="3"/>
  <c r="T310" i="3"/>
  <c r="R310" i="3"/>
  <c r="P310" i="3"/>
  <c r="BI309" i="3"/>
  <c r="BH309" i="3"/>
  <c r="BG309" i="3"/>
  <c r="BE309" i="3"/>
  <c r="T309" i="3"/>
  <c r="R309" i="3"/>
  <c r="P309" i="3"/>
  <c r="BI307" i="3"/>
  <c r="BH307" i="3"/>
  <c r="BG307" i="3"/>
  <c r="BE307" i="3"/>
  <c r="T307" i="3"/>
  <c r="R307" i="3"/>
  <c r="P307" i="3"/>
  <c r="BI306" i="3"/>
  <c r="BH306" i="3"/>
  <c r="BG306" i="3"/>
  <c r="BE306" i="3"/>
  <c r="T306" i="3"/>
  <c r="R306" i="3"/>
  <c r="P306" i="3"/>
  <c r="BI305" i="3"/>
  <c r="BH305" i="3"/>
  <c r="BG305" i="3"/>
  <c r="BE305" i="3"/>
  <c r="T305" i="3"/>
  <c r="R305" i="3"/>
  <c r="P305" i="3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5" i="3"/>
  <c r="BH295" i="3"/>
  <c r="BG295" i="3"/>
  <c r="BE295" i="3"/>
  <c r="T295" i="3"/>
  <c r="R295" i="3"/>
  <c r="P295" i="3"/>
  <c r="BI293" i="3"/>
  <c r="BH293" i="3"/>
  <c r="BG293" i="3"/>
  <c r="BE293" i="3"/>
  <c r="T293" i="3"/>
  <c r="R293" i="3"/>
  <c r="P293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1" i="3"/>
  <c r="BH231" i="3"/>
  <c r="BG231" i="3"/>
  <c r="BE231" i="3"/>
  <c r="T231" i="3"/>
  <c r="T230" i="3" s="1"/>
  <c r="R231" i="3"/>
  <c r="R230" i="3" s="1"/>
  <c r="P231" i="3"/>
  <c r="P230" i="3" s="1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J138" i="3"/>
  <c r="J137" i="3"/>
  <c r="F137" i="3"/>
  <c r="F135" i="3"/>
  <c r="E133" i="3"/>
  <c r="J94" i="3"/>
  <c r="J93" i="3"/>
  <c r="F93" i="3"/>
  <c r="F91" i="3"/>
  <c r="E89" i="3"/>
  <c r="J20" i="3"/>
  <c r="E20" i="3"/>
  <c r="F138" i="3"/>
  <c r="J19" i="3"/>
  <c r="J14" i="3"/>
  <c r="J91" i="3" s="1"/>
  <c r="E7" i="3"/>
  <c r="E85" i="3" s="1"/>
  <c r="J39" i="2"/>
  <c r="J38" i="2"/>
  <c r="AY96" i="1"/>
  <c r="J37" i="2"/>
  <c r="AX96" i="1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T174" i="2"/>
  <c r="R175" i="2"/>
  <c r="R174" i="2"/>
  <c r="P175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T169" i="2"/>
  <c r="R170" i="2"/>
  <c r="R169" i="2"/>
  <c r="P170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J94" i="2"/>
  <c r="J93" i="2"/>
  <c r="F93" i="2"/>
  <c r="F91" i="2"/>
  <c r="E89" i="2"/>
  <c r="J20" i="2"/>
  <c r="E20" i="2"/>
  <c r="F94" i="2"/>
  <c r="J19" i="2"/>
  <c r="J14" i="2"/>
  <c r="J91" i="2" s="1"/>
  <c r="E7" i="2"/>
  <c r="E85" i="2" s="1"/>
  <c r="L90" i="1"/>
  <c r="AM90" i="1"/>
  <c r="AM89" i="1"/>
  <c r="L89" i="1"/>
  <c r="AM87" i="1"/>
  <c r="L87" i="1"/>
  <c r="L85" i="1"/>
  <c r="L84" i="1"/>
  <c r="J217" i="12"/>
  <c r="J212" i="12"/>
  <c r="J210" i="12"/>
  <c r="BK209" i="12"/>
  <c r="J208" i="12"/>
  <c r="BK205" i="12"/>
  <c r="BK203" i="12"/>
  <c r="J201" i="12"/>
  <c r="J200" i="12"/>
  <c r="BK195" i="12"/>
  <c r="J193" i="12"/>
  <c r="J192" i="12"/>
  <c r="J190" i="12"/>
  <c r="BK187" i="12"/>
  <c r="BK183" i="12"/>
  <c r="J178" i="12"/>
  <c r="BK176" i="12"/>
  <c r="J173" i="12"/>
  <c r="J164" i="12"/>
  <c r="BK162" i="12"/>
  <c r="J159" i="12"/>
  <c r="BK157" i="12"/>
  <c r="J153" i="12"/>
  <c r="J151" i="12"/>
  <c r="BK149" i="12"/>
  <c r="J143" i="12"/>
  <c r="J140" i="12"/>
  <c r="J138" i="12"/>
  <c r="BK136" i="12"/>
  <c r="J132" i="12"/>
  <c r="J131" i="12"/>
  <c r="J130" i="12"/>
  <c r="BK159" i="11"/>
  <c r="J155" i="11"/>
  <c r="BK147" i="11"/>
  <c r="BK136" i="11"/>
  <c r="BK135" i="11"/>
  <c r="J134" i="11"/>
  <c r="J128" i="11"/>
  <c r="BK126" i="11"/>
  <c r="BK124" i="11"/>
  <c r="J176" i="10"/>
  <c r="BK175" i="10"/>
  <c r="J172" i="10"/>
  <c r="BK167" i="10"/>
  <c r="BK161" i="10"/>
  <c r="J160" i="10"/>
  <c r="BK155" i="10"/>
  <c r="BK144" i="10"/>
  <c r="J138" i="10"/>
  <c r="J137" i="10"/>
  <c r="J136" i="10"/>
  <c r="BK128" i="10"/>
  <c r="J124" i="10"/>
  <c r="J123" i="10"/>
  <c r="J121" i="10"/>
  <c r="BK368" i="9"/>
  <c r="J367" i="9"/>
  <c r="BK365" i="9"/>
  <c r="J364" i="9"/>
  <c r="J363" i="9"/>
  <c r="J362" i="9"/>
  <c r="J361" i="9"/>
  <c r="BK360" i="9"/>
  <c r="J359" i="9"/>
  <c r="J358" i="9"/>
  <c r="BK357" i="9"/>
  <c r="J356" i="9"/>
  <c r="J355" i="9"/>
  <c r="J354" i="9"/>
  <c r="BK353" i="9"/>
  <c r="J352" i="9"/>
  <c r="J351" i="9"/>
  <c r="BK350" i="9"/>
  <c r="J350" i="9"/>
  <c r="J349" i="9"/>
  <c r="BK348" i="9"/>
  <c r="J347" i="9"/>
  <c r="BK346" i="9"/>
  <c r="BK345" i="9"/>
  <c r="J345" i="9"/>
  <c r="BK344" i="9"/>
  <c r="J344" i="9"/>
  <c r="J343" i="9"/>
  <c r="J342" i="9"/>
  <c r="J341" i="9"/>
  <c r="J340" i="9"/>
  <c r="J339" i="9"/>
  <c r="BK338" i="9"/>
  <c r="BK337" i="9"/>
  <c r="J336" i="9"/>
  <c r="J335" i="9"/>
  <c r="J334" i="9"/>
  <c r="J333" i="9"/>
  <c r="J332" i="9"/>
  <c r="J331" i="9"/>
  <c r="J330" i="9"/>
  <c r="J329" i="9"/>
  <c r="J328" i="9"/>
  <c r="BK327" i="9"/>
  <c r="BK326" i="9"/>
  <c r="J325" i="9"/>
  <c r="J324" i="9"/>
  <c r="BK323" i="9"/>
  <c r="J322" i="9"/>
  <c r="J321" i="9"/>
  <c r="BK320" i="9"/>
  <c r="BK319" i="9"/>
  <c r="BK318" i="9"/>
  <c r="J317" i="9"/>
  <c r="J316" i="9"/>
  <c r="J315" i="9"/>
  <c r="BK314" i="9"/>
  <c r="J313" i="9"/>
  <c r="J312" i="9"/>
  <c r="J307" i="9"/>
  <c r="J306" i="9"/>
  <c r="BK304" i="9"/>
  <c r="BK303" i="9"/>
  <c r="BK301" i="9"/>
  <c r="J299" i="9"/>
  <c r="BK298" i="9"/>
  <c r="BK296" i="9"/>
  <c r="J295" i="9"/>
  <c r="J292" i="9"/>
  <c r="BK289" i="9"/>
  <c r="BK287" i="9"/>
  <c r="BK282" i="9"/>
  <c r="BK279" i="9"/>
  <c r="J274" i="9"/>
  <c r="J267" i="9"/>
  <c r="J265" i="9"/>
  <c r="J262" i="9"/>
  <c r="BK253" i="9"/>
  <c r="BK251" i="9"/>
  <c r="J245" i="9"/>
  <c r="J244" i="9"/>
  <c r="BK241" i="9"/>
  <c r="J240" i="9"/>
  <c r="J239" i="9"/>
  <c r="BK237" i="9"/>
  <c r="BK231" i="9"/>
  <c r="J224" i="9"/>
  <c r="J223" i="9"/>
  <c r="J218" i="9"/>
  <c r="BK217" i="9"/>
  <c r="J215" i="9"/>
  <c r="J210" i="9"/>
  <c r="J199" i="9"/>
  <c r="J197" i="9"/>
  <c r="J193" i="9"/>
  <c r="J186" i="9"/>
  <c r="BK183" i="9"/>
  <c r="BK181" i="9"/>
  <c r="BK180" i="9"/>
  <c r="BK179" i="9"/>
  <c r="J177" i="9"/>
  <c r="J176" i="9"/>
  <c r="BK171" i="9"/>
  <c r="J170" i="9"/>
  <c r="BK164" i="9"/>
  <c r="BK161" i="9"/>
  <c r="J160" i="9"/>
  <c r="J155" i="9"/>
  <c r="J154" i="9"/>
  <c r="BK152" i="9"/>
  <c r="J150" i="9"/>
  <c r="BK148" i="9"/>
  <c r="J145" i="9"/>
  <c r="BK143" i="9"/>
  <c r="BK142" i="9"/>
  <c r="BK136" i="9"/>
  <c r="BK217" i="8"/>
  <c r="BK216" i="8"/>
  <c r="BK215" i="8"/>
  <c r="BK213" i="8"/>
  <c r="J208" i="8"/>
  <c r="J206" i="8"/>
  <c r="J204" i="8"/>
  <c r="J196" i="8"/>
  <c r="BK195" i="8"/>
  <c r="J188" i="8"/>
  <c r="BK179" i="8"/>
  <c r="J172" i="8"/>
  <c r="J158" i="8"/>
  <c r="J153" i="8"/>
  <c r="J151" i="8"/>
  <c r="J146" i="8"/>
  <c r="BK141" i="8"/>
  <c r="BK140" i="8"/>
  <c r="BK137" i="8"/>
  <c r="J135" i="8"/>
  <c r="J134" i="8"/>
  <c r="BK129" i="8"/>
  <c r="J126" i="8"/>
  <c r="J125" i="8"/>
  <c r="BK143" i="7"/>
  <c r="J124" i="7"/>
  <c r="J121" i="7"/>
  <c r="J158" i="6"/>
  <c r="BK155" i="6"/>
  <c r="J152" i="6"/>
  <c r="BK150" i="6"/>
  <c r="BK149" i="6"/>
  <c r="J146" i="6"/>
  <c r="J141" i="6"/>
  <c r="BK138" i="6"/>
  <c r="J134" i="5"/>
  <c r="J133" i="5"/>
  <c r="J130" i="5"/>
  <c r="J128" i="5"/>
  <c r="J127" i="5"/>
  <c r="J126" i="5"/>
  <c r="BK158" i="4"/>
  <c r="BK156" i="4"/>
  <c r="BK153" i="4"/>
  <c r="BK151" i="4"/>
  <c r="J148" i="4"/>
  <c r="J147" i="4"/>
  <c r="J144" i="4"/>
  <c r="BK142" i="4"/>
  <c r="BK140" i="4"/>
  <c r="BK133" i="4"/>
  <c r="J130" i="4"/>
  <c r="J341" i="3"/>
  <c r="J337" i="3"/>
  <c r="J336" i="3"/>
  <c r="J334" i="3"/>
  <c r="J333" i="3"/>
  <c r="J331" i="3"/>
  <c r="J329" i="3"/>
  <c r="J320" i="3"/>
  <c r="J317" i="3"/>
  <c r="J313" i="3"/>
  <c r="BK301" i="3"/>
  <c r="BK298" i="3"/>
  <c r="J291" i="3"/>
  <c r="J285" i="3"/>
  <c r="BK282" i="3"/>
  <c r="J279" i="3"/>
  <c r="J276" i="3"/>
  <c r="J275" i="3"/>
  <c r="BK274" i="3"/>
  <c r="BK272" i="3"/>
  <c r="J270" i="3"/>
  <c r="BK268" i="3"/>
  <c r="J267" i="3"/>
  <c r="J262" i="3"/>
  <c r="BK261" i="3"/>
  <c r="BK256" i="3"/>
  <c r="J253" i="3"/>
  <c r="J252" i="3"/>
  <c r="J248" i="3"/>
  <c r="J242" i="3"/>
  <c r="J241" i="3"/>
  <c r="BK237" i="3"/>
  <c r="BK235" i="3"/>
  <c r="BK226" i="3"/>
  <c r="J225" i="3"/>
  <c r="BK222" i="3"/>
  <c r="J220" i="3"/>
  <c r="J219" i="3"/>
  <c r="J218" i="3"/>
  <c r="J216" i="3"/>
  <c r="J215" i="3"/>
  <c r="J214" i="3"/>
  <c r="BK210" i="3"/>
  <c r="BK206" i="3"/>
  <c r="J203" i="3"/>
  <c r="J202" i="3"/>
  <c r="J201" i="3"/>
  <c r="J198" i="3"/>
  <c r="J197" i="3"/>
  <c r="J195" i="3"/>
  <c r="J194" i="3"/>
  <c r="BK192" i="3"/>
  <c r="BK191" i="3"/>
  <c r="BK190" i="3"/>
  <c r="J189" i="3"/>
  <c r="BK184" i="3"/>
  <c r="BK175" i="3"/>
  <c r="BK173" i="3"/>
  <c r="BK171" i="3"/>
  <c r="J169" i="3"/>
  <c r="BK163" i="3"/>
  <c r="BK161" i="3"/>
  <c r="J160" i="3"/>
  <c r="BK157" i="3"/>
  <c r="BK156" i="3"/>
  <c r="J155" i="3"/>
  <c r="J144" i="3"/>
  <c r="J180" i="2"/>
  <c r="BK177" i="2"/>
  <c r="BK172" i="2"/>
  <c r="BK168" i="2"/>
  <c r="J167" i="2"/>
  <c r="J160" i="2"/>
  <c r="BK158" i="2"/>
  <c r="BK156" i="2"/>
  <c r="J155" i="2"/>
  <c r="BK147" i="2"/>
  <c r="BK136" i="2"/>
  <c r="BK135" i="2"/>
  <c r="BK217" i="12"/>
  <c r="BK216" i="12"/>
  <c r="J215" i="12"/>
  <c r="BK214" i="12"/>
  <c r="J213" i="12"/>
  <c r="J209" i="12"/>
  <c r="BK208" i="12"/>
  <c r="J206" i="12"/>
  <c r="J205" i="12"/>
  <c r="BK204" i="12"/>
  <c r="J203" i="12"/>
  <c r="J202" i="12"/>
  <c r="J199" i="12"/>
  <c r="J198" i="12"/>
  <c r="J196" i="12"/>
  <c r="BK184" i="12"/>
  <c r="BK180" i="12"/>
  <c r="J168" i="12"/>
  <c r="BK166" i="12"/>
  <c r="J163" i="12"/>
  <c r="J162" i="12"/>
  <c r="J161" i="12"/>
  <c r="J156" i="12"/>
  <c r="BK155" i="12"/>
  <c r="BK153" i="12"/>
  <c r="J149" i="12"/>
  <c r="BK145" i="12"/>
  <c r="BK143" i="12"/>
  <c r="BK141" i="12"/>
  <c r="BK140" i="12"/>
  <c r="BK138" i="12"/>
  <c r="BK134" i="12"/>
  <c r="BK133" i="12"/>
  <c r="BK132" i="12"/>
  <c r="J129" i="12"/>
  <c r="BK128" i="12"/>
  <c r="BK161" i="11"/>
  <c r="J159" i="11"/>
  <c r="BK157" i="11"/>
  <c r="J150" i="11"/>
  <c r="J148" i="11"/>
  <c r="J147" i="11"/>
  <c r="J145" i="11"/>
  <c r="J141" i="11"/>
  <c r="BK139" i="11"/>
  <c r="J132" i="11"/>
  <c r="J131" i="11"/>
  <c r="J129" i="11"/>
  <c r="BK172" i="10"/>
  <c r="J170" i="10"/>
  <c r="J167" i="10"/>
  <c r="J166" i="10"/>
  <c r="BK164" i="10"/>
  <c r="J163" i="10"/>
  <c r="J158" i="10"/>
  <c r="BK156" i="10"/>
  <c r="BK150" i="10"/>
  <c r="J147" i="10"/>
  <c r="J146" i="10"/>
  <c r="J145" i="10"/>
  <c r="J144" i="10"/>
  <c r="BK142" i="10"/>
  <c r="J141" i="10"/>
  <c r="BK139" i="10"/>
  <c r="BK134" i="10"/>
  <c r="BK133" i="10"/>
  <c r="BK131" i="10"/>
  <c r="BK129" i="10"/>
  <c r="J127" i="10"/>
  <c r="J311" i="9"/>
  <c r="J309" i="9"/>
  <c r="BK308" i="9"/>
  <c r="BK305" i="9"/>
  <c r="BK302" i="9"/>
  <c r="BK293" i="9"/>
  <c r="J290" i="9"/>
  <c r="J288" i="9"/>
  <c r="J287" i="9"/>
  <c r="BK286" i="9"/>
  <c r="J283" i="9"/>
  <c r="J282" i="9"/>
  <c r="BK280" i="9"/>
  <c r="J278" i="9"/>
  <c r="BK277" i="9"/>
  <c r="J268" i="9"/>
  <c r="BK264" i="9"/>
  <c r="BK261" i="9"/>
  <c r="BK256" i="9"/>
  <c r="J251" i="9"/>
  <c r="J250" i="9"/>
  <c r="J248" i="9"/>
  <c r="BK247" i="9"/>
  <c r="BK242" i="9"/>
  <c r="BK239" i="9"/>
  <c r="J237" i="9"/>
  <c r="J236" i="9"/>
  <c r="J235" i="9"/>
  <c r="BK232" i="9"/>
  <c r="J231" i="9"/>
  <c r="J229" i="9"/>
  <c r="BK224" i="9"/>
  <c r="BK207" i="9"/>
  <c r="BK204" i="9"/>
  <c r="J203" i="9"/>
  <c r="J202" i="9"/>
  <c r="BK199" i="9"/>
  <c r="J198" i="9"/>
  <c r="BK194" i="9"/>
  <c r="J192" i="9"/>
  <c r="BK191" i="9"/>
  <c r="J188" i="9"/>
  <c r="BK187" i="9"/>
  <c r="J181" i="9"/>
  <c r="BK176" i="9"/>
  <c r="J174" i="9"/>
  <c r="BK173" i="9"/>
  <c r="BK169" i="9"/>
  <c r="BK166" i="9"/>
  <c r="BK163" i="9"/>
  <c r="BK160" i="9"/>
  <c r="J156" i="9"/>
  <c r="BK154" i="9"/>
  <c r="BK150" i="9"/>
  <c r="J138" i="9"/>
  <c r="BK137" i="9"/>
  <c r="BK134" i="9"/>
  <c r="J213" i="8"/>
  <c r="J209" i="8"/>
  <c r="J201" i="8"/>
  <c r="J200" i="8"/>
  <c r="BK191" i="8"/>
  <c r="BK189" i="8"/>
  <c r="BK187" i="8"/>
  <c r="BK184" i="8"/>
  <c r="J183" i="8"/>
  <c r="BK181" i="8"/>
  <c r="J180" i="8"/>
  <c r="J178" i="8"/>
  <c r="BK177" i="8"/>
  <c r="J170" i="8"/>
  <c r="J166" i="8"/>
  <c r="BK164" i="8"/>
  <c r="J162" i="8"/>
  <c r="BK161" i="8"/>
  <c r="J157" i="8"/>
  <c r="J154" i="8"/>
  <c r="J152" i="8"/>
  <c r="BK146" i="8"/>
  <c r="J145" i="8"/>
  <c r="J144" i="8"/>
  <c r="BK142" i="8"/>
  <c r="J140" i="8"/>
  <c r="BK136" i="8"/>
  <c r="BK132" i="8"/>
  <c r="BK131" i="8"/>
  <c r="J130" i="8"/>
  <c r="BK124" i="8"/>
  <c r="J142" i="7"/>
  <c r="BK140" i="7"/>
  <c r="J139" i="7"/>
  <c r="BK137" i="7"/>
  <c r="BK136" i="7"/>
  <c r="BK131" i="7"/>
  <c r="J130" i="7"/>
  <c r="BK129" i="7"/>
  <c r="BK128" i="7"/>
  <c r="BK127" i="7"/>
  <c r="BK125" i="7"/>
  <c r="BK123" i="7"/>
  <c r="BK121" i="7"/>
  <c r="J154" i="6"/>
  <c r="BK147" i="6"/>
  <c r="BK144" i="6"/>
  <c r="BK141" i="6"/>
  <c r="J139" i="6"/>
  <c r="BK137" i="6"/>
  <c r="BK136" i="6"/>
  <c r="BK133" i="6"/>
  <c r="J132" i="6"/>
  <c r="J131" i="5"/>
  <c r="BK129" i="5"/>
  <c r="BK128" i="5"/>
  <c r="BK127" i="5"/>
  <c r="BK159" i="4"/>
  <c r="J156" i="4"/>
  <c r="BK149" i="4"/>
  <c r="BK148" i="4"/>
  <c r="J140" i="4"/>
  <c r="J138" i="4"/>
  <c r="J132" i="4"/>
  <c r="J131" i="4"/>
  <c r="BK130" i="4"/>
  <c r="BK341" i="3"/>
  <c r="BK338" i="3"/>
  <c r="BK336" i="3"/>
  <c r="J332" i="3"/>
  <c r="BK327" i="3"/>
  <c r="J325" i="3"/>
  <c r="BK324" i="3"/>
  <c r="J323" i="3"/>
  <c r="J315" i="3"/>
  <c r="J311" i="3"/>
  <c r="J310" i="3"/>
  <c r="BK305" i="3"/>
  <c r="J300" i="3"/>
  <c r="J298" i="3"/>
  <c r="BK297" i="3"/>
  <c r="BK293" i="3"/>
  <c r="BK290" i="3"/>
  <c r="BK288" i="3"/>
  <c r="J284" i="3"/>
  <c r="BK283" i="3"/>
  <c r="J281" i="3"/>
  <c r="BK275" i="3"/>
  <c r="BK271" i="3"/>
  <c r="J260" i="3"/>
  <c r="BK254" i="3"/>
  <c r="BK251" i="3"/>
  <c r="J247" i="3"/>
  <c r="J246" i="3"/>
  <c r="BK241" i="3"/>
  <c r="J238" i="3"/>
  <c r="BK234" i="3"/>
  <c r="J227" i="3"/>
  <c r="J213" i="3"/>
  <c r="BK208" i="3"/>
  <c r="J205" i="3"/>
  <c r="J200" i="3"/>
  <c r="J191" i="3"/>
  <c r="BK178" i="3"/>
  <c r="BK170" i="3"/>
  <c r="BK165" i="3"/>
  <c r="J161" i="3"/>
  <c r="BK159" i="3"/>
  <c r="BK158" i="3"/>
  <c r="BK152" i="3"/>
  <c r="BK149" i="3"/>
  <c r="BK175" i="2"/>
  <c r="J156" i="2"/>
  <c r="J152" i="2"/>
  <c r="BK150" i="2"/>
  <c r="BK144" i="2"/>
  <c r="J143" i="2"/>
  <c r="J140" i="2"/>
  <c r="BK138" i="2"/>
  <c r="J216" i="12"/>
  <c r="BK215" i="12"/>
  <c r="J214" i="12"/>
  <c r="BK213" i="12"/>
  <c r="BK212" i="12"/>
  <c r="BK210" i="12"/>
  <c r="BK206" i="12"/>
  <c r="J204" i="12"/>
  <c r="BK202" i="12"/>
  <c r="BK201" i="12"/>
  <c r="BK200" i="12"/>
  <c r="BK199" i="12"/>
  <c r="BK198" i="12"/>
  <c r="J197" i="12"/>
  <c r="J195" i="12"/>
  <c r="J189" i="12"/>
  <c r="J186" i="12"/>
  <c r="J185" i="12"/>
  <c r="J182" i="12"/>
  <c r="J180" i="12"/>
  <c r="J179" i="12"/>
  <c r="BK175" i="12"/>
  <c r="J174" i="12"/>
  <c r="BK173" i="12"/>
  <c r="J172" i="12"/>
  <c r="J170" i="12"/>
  <c r="BK168" i="12"/>
  <c r="J167" i="12"/>
  <c r="BK163" i="12"/>
  <c r="BK160" i="12"/>
  <c r="BK156" i="12"/>
  <c r="BK154" i="12"/>
  <c r="BK141" i="11"/>
  <c r="BK138" i="11"/>
  <c r="BK137" i="11"/>
  <c r="J136" i="11"/>
  <c r="BK134" i="11"/>
  <c r="BK132" i="11"/>
  <c r="BK131" i="11"/>
  <c r="BK125" i="11"/>
  <c r="J123" i="11"/>
  <c r="BK176" i="10"/>
  <c r="BK174" i="10"/>
  <c r="BK168" i="10"/>
  <c r="J165" i="10"/>
  <c r="BK162" i="10"/>
  <c r="J157" i="10"/>
  <c r="J153" i="10"/>
  <c r="J152" i="10"/>
  <c r="BK149" i="10"/>
  <c r="BK147" i="10"/>
  <c r="BK145" i="10"/>
  <c r="BK140" i="10"/>
  <c r="BK137" i="10"/>
  <c r="BK125" i="10"/>
  <c r="BK202" i="9"/>
  <c r="J200" i="9"/>
  <c r="BK198" i="9"/>
  <c r="J196" i="9"/>
  <c r="BK190" i="9"/>
  <c r="BK188" i="9"/>
  <c r="J187" i="9"/>
  <c r="J182" i="9"/>
  <c r="J173" i="9"/>
  <c r="J166" i="9"/>
  <c r="J146" i="9"/>
  <c r="J141" i="9"/>
  <c r="BK139" i="9"/>
  <c r="BK138" i="9"/>
  <c r="BK133" i="9"/>
  <c r="BK132" i="9"/>
  <c r="J217" i="8"/>
  <c r="J215" i="8"/>
  <c r="J214" i="8"/>
  <c r="BK212" i="8"/>
  <c r="J211" i="8"/>
  <c r="J205" i="8"/>
  <c r="BK196" i="8"/>
  <c r="J195" i="8"/>
  <c r="BK183" i="8"/>
  <c r="J182" i="8"/>
  <c r="BK180" i="8"/>
  <c r="J179" i="8"/>
  <c r="BK174" i="8"/>
  <c r="BK172" i="8"/>
  <c r="J169" i="8"/>
  <c r="BK165" i="8"/>
  <c r="BK163" i="8"/>
  <c r="J163" i="8"/>
  <c r="BK157" i="8"/>
  <c r="J155" i="8"/>
  <c r="BK154" i="8"/>
  <c r="J149" i="8"/>
  <c r="BK139" i="8"/>
  <c r="J137" i="8"/>
  <c r="BK128" i="8"/>
  <c r="BK127" i="8"/>
  <c r="BK126" i="8"/>
  <c r="BK123" i="8"/>
  <c r="J141" i="7"/>
  <c r="BK132" i="7"/>
  <c r="J129" i="7"/>
  <c r="BK126" i="7"/>
  <c r="J125" i="7"/>
  <c r="BK331" i="3"/>
  <c r="BK329" i="3"/>
  <c r="J327" i="3"/>
  <c r="BK325" i="3"/>
  <c r="BK322" i="3"/>
  <c r="J318" i="3"/>
  <c r="BK317" i="3"/>
  <c r="BK309" i="3"/>
  <c r="J306" i="3"/>
  <c r="J305" i="3"/>
  <c r="J303" i="3"/>
  <c r="BK302" i="3"/>
  <c r="BK300" i="3"/>
  <c r="J297" i="3"/>
  <c r="BK295" i="3"/>
  <c r="BK244" i="3"/>
  <c r="J243" i="3"/>
  <c r="BK239" i="3"/>
  <c r="BK236" i="3"/>
  <c r="J234" i="3"/>
  <c r="BK224" i="3"/>
  <c r="J222" i="3"/>
  <c r="J217" i="3"/>
  <c r="BK215" i="3"/>
  <c r="J210" i="3"/>
  <c r="J206" i="3"/>
  <c r="BK199" i="3"/>
  <c r="BK197" i="3"/>
  <c r="BK196" i="3"/>
  <c r="J190" i="3"/>
  <c r="BK182" i="3"/>
  <c r="J179" i="3"/>
  <c r="J176" i="3"/>
  <c r="J168" i="3"/>
  <c r="BK166" i="3"/>
  <c r="J157" i="3"/>
  <c r="J156" i="3"/>
  <c r="BK155" i="3"/>
  <c r="J150" i="3"/>
  <c r="J148" i="3"/>
  <c r="BK146" i="3"/>
  <c r="J145" i="3"/>
  <c r="BK180" i="2"/>
  <c r="J177" i="2"/>
  <c r="J173" i="2"/>
  <c r="J172" i="2"/>
  <c r="BK166" i="2"/>
  <c r="J163" i="2"/>
  <c r="J161" i="2"/>
  <c r="J159" i="2"/>
  <c r="J158" i="2"/>
  <c r="BK154" i="2"/>
  <c r="J153" i="2"/>
  <c r="BK151" i="2"/>
  <c r="BK146" i="2"/>
  <c r="BK145" i="2"/>
  <c r="BK143" i="2"/>
  <c r="J141" i="2"/>
  <c r="BK140" i="2"/>
  <c r="J137" i="2"/>
  <c r="AS95" i="1"/>
  <c r="BK197" i="12"/>
  <c r="BK196" i="12"/>
  <c r="BK193" i="12"/>
  <c r="BK190" i="12"/>
  <c r="BK189" i="12"/>
  <c r="J188" i="12"/>
  <c r="BK185" i="12"/>
  <c r="J184" i="12"/>
  <c r="J176" i="12"/>
  <c r="J175" i="12"/>
  <c r="BK172" i="12"/>
  <c r="BK165" i="12"/>
  <c r="BK164" i="12"/>
  <c r="J157" i="12"/>
  <c r="J155" i="12"/>
  <c r="J152" i="12"/>
  <c r="BK150" i="12"/>
  <c r="BK147" i="12"/>
  <c r="BK146" i="12"/>
  <c r="J145" i="12"/>
  <c r="J144" i="12"/>
  <c r="J141" i="12"/>
  <c r="J139" i="12"/>
  <c r="BK135" i="12"/>
  <c r="BK129" i="12"/>
  <c r="J157" i="11"/>
  <c r="BK155" i="11"/>
  <c r="BK154" i="11"/>
  <c r="BK150" i="11"/>
  <c r="J149" i="11"/>
  <c r="BK146" i="11"/>
  <c r="J144" i="11"/>
  <c r="BK143" i="11"/>
  <c r="J142" i="11"/>
  <c r="J138" i="11"/>
  <c r="J135" i="11"/>
  <c r="J127" i="11"/>
  <c r="BK123" i="11"/>
  <c r="BK171" i="10"/>
  <c r="J155" i="10"/>
  <c r="BK154" i="10"/>
  <c r="BK151" i="10"/>
  <c r="BK148" i="10"/>
  <c r="BK143" i="10"/>
  <c r="BK141" i="10"/>
  <c r="BK138" i="10"/>
  <c r="BK132" i="10"/>
  <c r="J131" i="10"/>
  <c r="J128" i="10"/>
  <c r="BK126" i="10"/>
  <c r="BK124" i="10"/>
  <c r="BK122" i="10"/>
  <c r="BK121" i="10"/>
  <c r="J368" i="9"/>
  <c r="BK367" i="9"/>
  <c r="J365" i="9"/>
  <c r="BK364" i="9"/>
  <c r="BK363" i="9"/>
  <c r="BK362" i="9"/>
  <c r="BK361" i="9"/>
  <c r="J360" i="9"/>
  <c r="BK359" i="9"/>
  <c r="BK358" i="9"/>
  <c r="J357" i="9"/>
  <c r="BK356" i="9"/>
  <c r="BK355" i="9"/>
  <c r="BK354" i="9"/>
  <c r="J353" i="9"/>
  <c r="BK352" i="9"/>
  <c r="BK351" i="9"/>
  <c r="BK349" i="9"/>
  <c r="J348" i="9"/>
  <c r="BK347" i="9"/>
  <c r="J346" i="9"/>
  <c r="BK343" i="9"/>
  <c r="BK342" i="9"/>
  <c r="BK341" i="9"/>
  <c r="BK340" i="9"/>
  <c r="BK339" i="9"/>
  <c r="J338" i="9"/>
  <c r="J337" i="9"/>
  <c r="BK336" i="9"/>
  <c r="BK335" i="9"/>
  <c r="BK334" i="9"/>
  <c r="BK333" i="9"/>
  <c r="BK332" i="9"/>
  <c r="BK331" i="9"/>
  <c r="BK330" i="9"/>
  <c r="BK329" i="9"/>
  <c r="BK328" i="9"/>
  <c r="J327" i="9"/>
  <c r="J326" i="9"/>
  <c r="BK325" i="9"/>
  <c r="BK324" i="9"/>
  <c r="J323" i="9"/>
  <c r="BK322" i="9"/>
  <c r="BK321" i="9"/>
  <c r="J320" i="9"/>
  <c r="J319" i="9"/>
  <c r="J318" i="9"/>
  <c r="BK317" i="9"/>
  <c r="BK316" i="9"/>
  <c r="BK315" i="9"/>
  <c r="J314" i="9"/>
  <c r="BK313" i="9"/>
  <c r="BK312" i="9"/>
  <c r="BK311" i="9"/>
  <c r="BK309" i="9"/>
  <c r="J308" i="9"/>
  <c r="BK306" i="9"/>
  <c r="J305" i="9"/>
  <c r="J304" i="9"/>
  <c r="J303" i="9"/>
  <c r="J302" i="9"/>
  <c r="BK300" i="9"/>
  <c r="J298" i="9"/>
  <c r="BK297" i="9"/>
  <c r="J293" i="9"/>
  <c r="BK292" i="9"/>
  <c r="BK290" i="9"/>
  <c r="J285" i="9"/>
  <c r="J276" i="9"/>
  <c r="BK273" i="9"/>
  <c r="J271" i="9"/>
  <c r="BK267" i="9"/>
  <c r="BK259" i="9"/>
  <c r="BK258" i="9"/>
  <c r="BK249" i="9"/>
  <c r="BK248" i="9"/>
  <c r="BK244" i="9"/>
  <c r="J242" i="9"/>
  <c r="BK240" i="9"/>
  <c r="BK238" i="9"/>
  <c r="BK234" i="9"/>
  <c r="BK229" i="9"/>
  <c r="J226" i="9"/>
  <c r="J225" i="9"/>
  <c r="BK223" i="9"/>
  <c r="BK221" i="9"/>
  <c r="J219" i="9"/>
  <c r="BK216" i="9"/>
  <c r="BK215" i="9"/>
  <c r="BK214" i="9"/>
  <c r="BK212" i="9"/>
  <c r="J211" i="9"/>
  <c r="J207" i="9"/>
  <c r="BK200" i="9"/>
  <c r="J194" i="9"/>
  <c r="BK186" i="9"/>
  <c r="J185" i="9"/>
  <c r="J179" i="9"/>
  <c r="BK178" i="9"/>
  <c r="BK177" i="9"/>
  <c r="BK175" i="9"/>
  <c r="J172" i="9"/>
  <c r="BK170" i="9"/>
  <c r="J169" i="9"/>
  <c r="J168" i="9"/>
  <c r="J167" i="9"/>
  <c r="BK165" i="9"/>
  <c r="J164" i="9"/>
  <c r="BK162" i="9"/>
  <c r="J161" i="9"/>
  <c r="J159" i="9"/>
  <c r="BK156" i="9"/>
  <c r="BK155" i="9"/>
  <c r="J151" i="9"/>
  <c r="J148" i="9"/>
  <c r="BK140" i="9"/>
  <c r="J135" i="9"/>
  <c r="J216" i="8"/>
  <c r="BK207" i="8"/>
  <c r="BK205" i="8"/>
  <c r="BK202" i="8"/>
  <c r="J197" i="8"/>
  <c r="BK192" i="8"/>
  <c r="J191" i="8"/>
  <c r="J189" i="8"/>
  <c r="BK188" i="8"/>
  <c r="J186" i="8"/>
  <c r="J184" i="8"/>
  <c r="BK182" i="8"/>
  <c r="J173" i="8"/>
  <c r="BK169" i="8"/>
  <c r="BK168" i="8"/>
  <c r="J165" i="8"/>
  <c r="J161" i="8"/>
  <c r="BK158" i="8"/>
  <c r="J156" i="8"/>
  <c r="BK155" i="8"/>
  <c r="BK147" i="8"/>
  <c r="BK143" i="8"/>
  <c r="J138" i="8"/>
  <c r="J132" i="8"/>
  <c r="J124" i="8"/>
  <c r="J123" i="8"/>
  <c r="BK141" i="7"/>
  <c r="BK139" i="7"/>
  <c r="BK134" i="7"/>
  <c r="J133" i="7"/>
  <c r="J132" i="7"/>
  <c r="BK124" i="7"/>
  <c r="J123" i="7"/>
  <c r="BK158" i="6"/>
  <c r="BK154" i="6"/>
  <c r="BK153" i="6"/>
  <c r="J136" i="6"/>
  <c r="J134" i="6"/>
  <c r="BK133" i="5"/>
  <c r="J159" i="4"/>
  <c r="J157" i="4"/>
  <c r="BK155" i="4"/>
  <c r="J151" i="4"/>
  <c r="BK146" i="4"/>
  <c r="J142" i="4"/>
  <c r="BK141" i="4"/>
  <c r="BK135" i="4"/>
  <c r="BK323" i="3"/>
  <c r="J322" i="3"/>
  <c r="BK319" i="3"/>
  <c r="BK318" i="3"/>
  <c r="J316" i="3"/>
  <c r="J314" i="3"/>
  <c r="BK313" i="3"/>
  <c r="BK312" i="3"/>
  <c r="BK307" i="3"/>
  <c r="J302" i="3"/>
  <c r="J301" i="3"/>
  <c r="J295" i="3"/>
  <c r="J290" i="3"/>
  <c r="BK289" i="3"/>
  <c r="BK287" i="3"/>
  <c r="BK284" i="3"/>
  <c r="BK273" i="3"/>
  <c r="BK265" i="3"/>
  <c r="J258" i="3"/>
  <c r="BK255" i="3"/>
  <c r="BK253" i="3"/>
  <c r="J251" i="3"/>
  <c r="BK246" i="3"/>
  <c r="J244" i="3"/>
  <c r="BK240" i="3"/>
  <c r="BK238" i="3"/>
  <c r="J235" i="3"/>
  <c r="J229" i="3"/>
  <c r="BK228" i="3"/>
  <c r="BK225" i="3"/>
  <c r="BK221" i="3"/>
  <c r="BK216" i="3"/>
  <c r="BK213" i="3"/>
  <c r="J212" i="3"/>
  <c r="BK209" i="3"/>
  <c r="BK207" i="3"/>
  <c r="BK205" i="3"/>
  <c r="BK203" i="3"/>
  <c r="BK200" i="3"/>
  <c r="BK189" i="3"/>
  <c r="BK188" i="3"/>
  <c r="J185" i="3"/>
  <c r="J184" i="3"/>
  <c r="BK177" i="3"/>
  <c r="J175" i="3"/>
  <c r="BK174" i="3"/>
  <c r="BK169" i="3"/>
  <c r="J166" i="3"/>
  <c r="BK164" i="3"/>
  <c r="BK148" i="3"/>
  <c r="BK145" i="3"/>
  <c r="J181" i="2"/>
  <c r="BK167" i="2"/>
  <c r="BK162" i="2"/>
  <c r="J157" i="2"/>
  <c r="BK155" i="2"/>
  <c r="BK152" i="2"/>
  <c r="J151" i="2"/>
  <c r="J150" i="2"/>
  <c r="J146" i="2"/>
  <c r="J145" i="2"/>
  <c r="BK139" i="2"/>
  <c r="J135" i="2"/>
  <c r="BK192" i="12"/>
  <c r="J191" i="12"/>
  <c r="BK186" i="12"/>
  <c r="J183" i="12"/>
  <c r="BK181" i="12"/>
  <c r="BK178" i="12"/>
  <c r="BK177" i="12"/>
  <c r="BK169" i="12"/>
  <c r="J166" i="12"/>
  <c r="J165" i="12"/>
  <c r="BK161" i="12"/>
  <c r="BK158" i="12"/>
  <c r="J154" i="12"/>
  <c r="BK152" i="12"/>
  <c r="J150" i="12"/>
  <c r="J147" i="12"/>
  <c r="J135" i="12"/>
  <c r="BK131" i="12"/>
  <c r="J128" i="12"/>
  <c r="BK156" i="11"/>
  <c r="J154" i="11"/>
  <c r="BK149" i="11"/>
  <c r="J146" i="11"/>
  <c r="BK144" i="11"/>
  <c r="BK142" i="11"/>
  <c r="BK295" i="9"/>
  <c r="J294" i="9"/>
  <c r="J291" i="9"/>
  <c r="J286" i="9"/>
  <c r="BK284" i="9"/>
  <c r="J281" i="9"/>
  <c r="J279" i="9"/>
  <c r="BK274" i="9"/>
  <c r="BK268" i="9"/>
  <c r="BK262" i="9"/>
  <c r="J253" i="9"/>
  <c r="J252" i="9"/>
  <c r="BK250" i="9"/>
  <c r="BK245" i="9"/>
  <c r="J243" i="9"/>
  <c r="BK235" i="9"/>
  <c r="J230" i="9"/>
  <c r="BK225" i="9"/>
  <c r="BK186" i="8"/>
  <c r="J176" i="8"/>
  <c r="BK175" i="8"/>
  <c r="J174" i="8"/>
  <c r="BK170" i="8"/>
  <c r="BK159" i="8"/>
  <c r="BK156" i="8"/>
  <c r="BK153" i="8"/>
  <c r="BK149" i="8"/>
  <c r="J148" i="8"/>
  <c r="BK145" i="8"/>
  <c r="BK144" i="8"/>
  <c r="J129" i="8"/>
  <c r="J128" i="8"/>
  <c r="J127" i="8"/>
  <c r="BK144" i="7"/>
  <c r="J143" i="7"/>
  <c r="J140" i="7"/>
  <c r="BK138" i="7"/>
  <c r="J135" i="7"/>
  <c r="J134" i="7"/>
  <c r="J127" i="7"/>
  <c r="J126" i="7"/>
  <c r="BK122" i="7"/>
  <c r="J153" i="6"/>
  <c r="J149" i="6"/>
  <c r="BK148" i="6"/>
  <c r="BK146" i="6"/>
  <c r="J145" i="6"/>
  <c r="J144" i="6"/>
  <c r="BK139" i="6"/>
  <c r="J138" i="6"/>
  <c r="J137" i="6"/>
  <c r="J133" i="6"/>
  <c r="BK132" i="6"/>
  <c r="BK131" i="5"/>
  <c r="J129" i="5"/>
  <c r="BK126" i="5"/>
  <c r="J158" i="4"/>
  <c r="J146" i="4"/>
  <c r="BK144" i="4"/>
  <c r="BK138" i="4"/>
  <c r="J135" i="4"/>
  <c r="BK131" i="4"/>
  <c r="BK129" i="4"/>
  <c r="J338" i="3"/>
  <c r="BK337" i="3"/>
  <c r="BK333" i="3"/>
  <c r="J328" i="3"/>
  <c r="J324" i="3"/>
  <c r="J319" i="3"/>
  <c r="BK316" i="3"/>
  <c r="BK315" i="3"/>
  <c r="BK314" i="3"/>
  <c r="J312" i="3"/>
  <c r="BK311" i="3"/>
  <c r="J307" i="3"/>
  <c r="BK303" i="3"/>
  <c r="J299" i="3"/>
  <c r="J289" i="3"/>
  <c r="J288" i="3"/>
  <c r="BK285" i="3"/>
  <c r="J283" i="3"/>
  <c r="J282" i="3"/>
  <c r="BK281" i="3"/>
  <c r="BK279" i="3"/>
  <c r="J278" i="3"/>
  <c r="J274" i="3"/>
  <c r="J273" i="3"/>
  <c r="J271" i="3"/>
  <c r="J269" i="3"/>
  <c r="J268" i="3"/>
  <c r="BK267" i="3"/>
  <c r="J264" i="3"/>
  <c r="BK262" i="3"/>
  <c r="BK258" i="3"/>
  <c r="BK252" i="3"/>
  <c r="J250" i="3"/>
  <c r="BK248" i="3"/>
  <c r="BK245" i="3"/>
  <c r="J240" i="3"/>
  <c r="J239" i="3"/>
  <c r="J237" i="3"/>
  <c r="J231" i="3"/>
  <c r="BK229" i="3"/>
  <c r="J224" i="3"/>
  <c r="J221" i="3"/>
  <c r="BK220" i="3"/>
  <c r="BK217" i="3"/>
  <c r="BK212" i="3"/>
  <c r="J211" i="3"/>
  <c r="J209" i="3"/>
  <c r="J207" i="3"/>
  <c r="J204" i="3"/>
  <c r="BK202" i="3"/>
  <c r="BK195" i="3"/>
  <c r="BK194" i="3"/>
  <c r="BK186" i="3"/>
  <c r="BK185" i="3"/>
  <c r="J182" i="3"/>
  <c r="BK180" i="3"/>
  <c r="BK176" i="3"/>
  <c r="J174" i="3"/>
  <c r="J167" i="3"/>
  <c r="J164" i="3"/>
  <c r="BK162" i="3"/>
  <c r="BK160" i="3"/>
  <c r="J158" i="3"/>
  <c r="J154" i="3"/>
  <c r="BK150" i="3"/>
  <c r="J146" i="3"/>
  <c r="BK181" i="2"/>
  <c r="J178" i="2"/>
  <c r="BK173" i="2"/>
  <c r="J170" i="2"/>
  <c r="BK161" i="2"/>
  <c r="BK160" i="2"/>
  <c r="BK153" i="2"/>
  <c r="J149" i="2"/>
  <c r="J148" i="2"/>
  <c r="BK141" i="2"/>
  <c r="J136" i="2"/>
  <c r="J134" i="2"/>
  <c r="BK191" i="12"/>
  <c r="BK188" i="12"/>
  <c r="J187" i="12"/>
  <c r="BK182" i="12"/>
  <c r="BK174" i="12"/>
  <c r="J156" i="11"/>
  <c r="J152" i="11"/>
  <c r="J140" i="11"/>
  <c r="BK133" i="11"/>
  <c r="BK128" i="11"/>
  <c r="J126" i="11"/>
  <c r="J124" i="11"/>
  <c r="J174" i="10"/>
  <c r="J171" i="10"/>
  <c r="J168" i="10"/>
  <c r="BK166" i="10"/>
  <c r="J164" i="10"/>
  <c r="J162" i="10"/>
  <c r="J161" i="10"/>
  <c r="J159" i="10"/>
  <c r="BK158" i="10"/>
  <c r="BK152" i="10"/>
  <c r="J150" i="10"/>
  <c r="J149" i="10"/>
  <c r="J148" i="10"/>
  <c r="BK146" i="10"/>
  <c r="J143" i="10"/>
  <c r="J142" i="10"/>
  <c r="J140" i="10"/>
  <c r="J139" i="10"/>
  <c r="BK136" i="10"/>
  <c r="J135" i="10"/>
  <c r="J130" i="10"/>
  <c r="J129" i="10"/>
  <c r="J125" i="10"/>
  <c r="BK123" i="10"/>
  <c r="J122" i="10"/>
  <c r="BK307" i="9"/>
  <c r="J301" i="9"/>
  <c r="BK299" i="9"/>
  <c r="J297" i="9"/>
  <c r="J296" i="9"/>
  <c r="BK294" i="9"/>
  <c r="BK291" i="9"/>
  <c r="J289" i="9"/>
  <c r="BK288" i="9"/>
  <c r="J284" i="9"/>
  <c r="BK283" i="9"/>
  <c r="BK281" i="9"/>
  <c r="BK272" i="9"/>
  <c r="BK271" i="9"/>
  <c r="BK269" i="9"/>
  <c r="BK266" i="9"/>
  <c r="J260" i="9"/>
  <c r="J259" i="9"/>
  <c r="BK255" i="9"/>
  <c r="BK246" i="9"/>
  <c r="J233" i="9"/>
  <c r="J232" i="9"/>
  <c r="BK227" i="9"/>
  <c r="BK226" i="9"/>
  <c r="J222" i="9"/>
  <c r="BK218" i="9"/>
  <c r="BK213" i="9"/>
  <c r="BK211" i="9"/>
  <c r="BK205" i="9"/>
  <c r="J190" i="9"/>
  <c r="BK185" i="9"/>
  <c r="BK182" i="9"/>
  <c r="J175" i="9"/>
  <c r="BK172" i="9"/>
  <c r="J165" i="9"/>
  <c r="BK159" i="9"/>
  <c r="J157" i="9"/>
  <c r="BK153" i="9"/>
  <c r="BK151" i="9"/>
  <c r="J142" i="9"/>
  <c r="BK141" i="9"/>
  <c r="J140" i="9"/>
  <c r="J139" i="9"/>
  <c r="J137" i="9"/>
  <c r="BK135" i="9"/>
  <c r="J132" i="9"/>
  <c r="BK214" i="8"/>
  <c r="J212" i="8"/>
  <c r="BK208" i="8"/>
  <c r="BK206" i="8"/>
  <c r="J202" i="8"/>
  <c r="BK201" i="8"/>
  <c r="BK200" i="8"/>
  <c r="BK199" i="8"/>
  <c r="J193" i="8"/>
  <c r="J190" i="8"/>
  <c r="J185" i="8"/>
  <c r="J181" i="8"/>
  <c r="BK176" i="8"/>
  <c r="BK173" i="8"/>
  <c r="BK171" i="8"/>
  <c r="J160" i="8"/>
  <c r="J159" i="8"/>
  <c r="BK152" i="8"/>
  <c r="BK150" i="8"/>
  <c r="BK148" i="8"/>
  <c r="J141" i="8"/>
  <c r="J139" i="8"/>
  <c r="J136" i="8"/>
  <c r="BK134" i="8"/>
  <c r="J133" i="8"/>
  <c r="BK125" i="8"/>
  <c r="BK135" i="7"/>
  <c r="BK133" i="7"/>
  <c r="J131" i="7"/>
  <c r="J128" i="7"/>
  <c r="J272" i="3"/>
  <c r="BK270" i="3"/>
  <c r="J261" i="3"/>
  <c r="BK259" i="3"/>
  <c r="BK257" i="3"/>
  <c r="BK198" i="3"/>
  <c r="J193" i="3"/>
  <c r="J192" i="3"/>
  <c r="BK181" i="3"/>
  <c r="J178" i="3"/>
  <c r="J177" i="3"/>
  <c r="J171" i="3"/>
  <c r="J170" i="3"/>
  <c r="J165" i="3"/>
  <c r="J162" i="3"/>
  <c r="BK154" i="3"/>
  <c r="J152" i="3"/>
  <c r="J151" i="3"/>
  <c r="J149" i="3"/>
  <c r="J147" i="3"/>
  <c r="BK144" i="3"/>
  <c r="BK178" i="2"/>
  <c r="BK170" i="2"/>
  <c r="J168" i="2"/>
  <c r="J166" i="2"/>
  <c r="BK163" i="2"/>
  <c r="J162" i="2"/>
  <c r="J154" i="2"/>
  <c r="BK149" i="2"/>
  <c r="J144" i="2"/>
  <c r="J138" i="2"/>
  <c r="BK134" i="2"/>
  <c r="BK133" i="2"/>
  <c r="J181" i="12"/>
  <c r="BK179" i="12"/>
  <c r="J177" i="12"/>
  <c r="BK170" i="12"/>
  <c r="J169" i="12"/>
  <c r="BK167" i="12"/>
  <c r="J160" i="12"/>
  <c r="BK159" i="12"/>
  <c r="J158" i="12"/>
  <c r="BK151" i="12"/>
  <c r="J146" i="12"/>
  <c r="BK144" i="12"/>
  <c r="BK139" i="12"/>
  <c r="J136" i="12"/>
  <c r="J134" i="12"/>
  <c r="J133" i="12"/>
  <c r="BK130" i="12"/>
  <c r="J161" i="11"/>
  <c r="BK152" i="11"/>
  <c r="BK151" i="11"/>
  <c r="BK148" i="11"/>
  <c r="J139" i="11"/>
  <c r="J133" i="11"/>
  <c r="BK129" i="11"/>
  <c r="BK127" i="11"/>
  <c r="J270" i="9"/>
  <c r="J269" i="9"/>
  <c r="BK265" i="9"/>
  <c r="J263" i="9"/>
  <c r="J258" i="9"/>
  <c r="J257" i="9"/>
  <c r="J256" i="9"/>
  <c r="J255" i="9"/>
  <c r="BK254" i="9"/>
  <c r="J249" i="9"/>
  <c r="J247" i="9"/>
  <c r="BK243" i="9"/>
  <c r="J238" i="9"/>
  <c r="BK236" i="9"/>
  <c r="BK233" i="9"/>
  <c r="J228" i="9"/>
  <c r="BK222" i="9"/>
  <c r="BK219" i="9"/>
  <c r="J216" i="9"/>
  <c r="J205" i="9"/>
  <c r="J204" i="9"/>
  <c r="J201" i="9"/>
  <c r="BK197" i="9"/>
  <c r="BK196" i="9"/>
  <c r="BK193" i="9"/>
  <c r="BK192" i="9"/>
  <c r="J189" i="9"/>
  <c r="BK184" i="9"/>
  <c r="BK168" i="9"/>
  <c r="BK158" i="9"/>
  <c r="BK157" i="9"/>
  <c r="J133" i="9"/>
  <c r="BK211" i="8"/>
  <c r="BK204" i="8"/>
  <c r="J198" i="8"/>
  <c r="BK194" i="8"/>
  <c r="BK190" i="8"/>
  <c r="J187" i="8"/>
  <c r="BK185" i="8"/>
  <c r="J175" i="8"/>
  <c r="J171" i="8"/>
  <c r="J167" i="8"/>
  <c r="BK166" i="8"/>
  <c r="BK162" i="8"/>
  <c r="BK160" i="8"/>
  <c r="BK151" i="8"/>
  <c r="J150" i="8"/>
  <c r="J147" i="8"/>
  <c r="J143" i="8"/>
  <c r="J142" i="8"/>
  <c r="BK138" i="8"/>
  <c r="BK135" i="8"/>
  <c r="BK133" i="8"/>
  <c r="J131" i="8"/>
  <c r="BK130" i="8"/>
  <c r="J144" i="7"/>
  <c r="BK142" i="7"/>
  <c r="J138" i="7"/>
  <c r="J137" i="7"/>
  <c r="J136" i="7"/>
  <c r="BK130" i="7"/>
  <c r="J155" i="6"/>
  <c r="BK152" i="6"/>
  <c r="J150" i="6"/>
  <c r="J148" i="6"/>
  <c r="J147" i="6"/>
  <c r="BK145" i="6"/>
  <c r="BK134" i="6"/>
  <c r="BK134" i="5"/>
  <c r="BK130" i="5"/>
  <c r="BK157" i="4"/>
  <c r="J155" i="4"/>
  <c r="J153" i="4"/>
  <c r="J149" i="4"/>
  <c r="BK147" i="4"/>
  <c r="J141" i="4"/>
  <c r="J133" i="4"/>
  <c r="BK132" i="4"/>
  <c r="J129" i="4"/>
  <c r="BK334" i="3"/>
  <c r="BK332" i="3"/>
  <c r="BK328" i="3"/>
  <c r="BK320" i="3"/>
  <c r="BK310" i="3"/>
  <c r="J309" i="3"/>
  <c r="BK306" i="3"/>
  <c r="BK299" i="3"/>
  <c r="J293" i="3"/>
  <c r="BK291" i="3"/>
  <c r="J287" i="3"/>
  <c r="BK278" i="3"/>
  <c r="BK276" i="3"/>
  <c r="BK269" i="3"/>
  <c r="J265" i="3"/>
  <c r="BK264" i="3"/>
  <c r="BK260" i="3"/>
  <c r="J259" i="3"/>
  <c r="J257" i="3"/>
  <c r="J256" i="3"/>
  <c r="J255" i="3"/>
  <c r="J254" i="3"/>
  <c r="BK250" i="3"/>
  <c r="BK247" i="3"/>
  <c r="J245" i="3"/>
  <c r="BK243" i="3"/>
  <c r="BK242" i="3"/>
  <c r="J236" i="3"/>
  <c r="BK231" i="3"/>
  <c r="J228" i="3"/>
  <c r="BK227" i="3"/>
  <c r="J226" i="3"/>
  <c r="BK219" i="3"/>
  <c r="BK218" i="3"/>
  <c r="BK214" i="3"/>
  <c r="BK211" i="3"/>
  <c r="J208" i="3"/>
  <c r="BK204" i="3"/>
  <c r="BK201" i="3"/>
  <c r="J199" i="3"/>
  <c r="J196" i="3"/>
  <c r="BK193" i="3"/>
  <c r="J188" i="3"/>
  <c r="J186" i="3"/>
  <c r="J181" i="3"/>
  <c r="J180" i="3"/>
  <c r="BK179" i="3"/>
  <c r="J173" i="3"/>
  <c r="BK168" i="3"/>
  <c r="BK167" i="3"/>
  <c r="J163" i="3"/>
  <c r="J159" i="3"/>
  <c r="BK151" i="3"/>
  <c r="BK147" i="3"/>
  <c r="J175" i="2"/>
  <c r="BK159" i="2"/>
  <c r="BK157" i="2"/>
  <c r="BK148" i="2"/>
  <c r="J147" i="2"/>
  <c r="J139" i="2"/>
  <c r="BK137" i="2"/>
  <c r="J133" i="2"/>
  <c r="J151" i="11"/>
  <c r="BK145" i="11"/>
  <c r="J143" i="11"/>
  <c r="BK140" i="11"/>
  <c r="J137" i="11"/>
  <c r="J125" i="11"/>
  <c r="J175" i="10"/>
  <c r="BK170" i="10"/>
  <c r="BK165" i="10"/>
  <c r="BK163" i="10"/>
  <c r="BK160" i="10"/>
  <c r="BK159" i="10"/>
  <c r="BK157" i="10"/>
  <c r="J156" i="10"/>
  <c r="J154" i="10"/>
  <c r="BK153" i="10"/>
  <c r="J151" i="10"/>
  <c r="BK135" i="10"/>
  <c r="J134" i="10"/>
  <c r="J133" i="10"/>
  <c r="J132" i="10"/>
  <c r="BK130" i="10"/>
  <c r="BK127" i="10"/>
  <c r="J126" i="10"/>
  <c r="J300" i="9"/>
  <c r="BK285" i="9"/>
  <c r="J280" i="9"/>
  <c r="BK278" i="9"/>
  <c r="J277" i="9"/>
  <c r="BK276" i="9"/>
  <c r="J273" i="9"/>
  <c r="J272" i="9"/>
  <c r="BK270" i="9"/>
  <c r="J266" i="9"/>
  <c r="J264" i="9"/>
  <c r="BK263" i="9"/>
  <c r="J261" i="9"/>
  <c r="BK260" i="9"/>
  <c r="BK257" i="9"/>
  <c r="J254" i="9"/>
  <c r="BK252" i="9"/>
  <c r="J246" i="9"/>
  <c r="J241" i="9"/>
  <c r="J234" i="9"/>
  <c r="BK230" i="9"/>
  <c r="BK228" i="9"/>
  <c r="J227" i="9"/>
  <c r="J221" i="9"/>
  <c r="J217" i="9"/>
  <c r="J214" i="9"/>
  <c r="J213" i="9"/>
  <c r="J212" i="9"/>
  <c r="BK210" i="9"/>
  <c r="BK203" i="9"/>
  <c r="BK201" i="9"/>
  <c r="J191" i="9"/>
  <c r="BK189" i="9"/>
  <c r="J184" i="9"/>
  <c r="J183" i="9"/>
  <c r="J180" i="9"/>
  <c r="J178" i="9"/>
  <c r="BK174" i="9"/>
  <c r="J171" i="9"/>
  <c r="BK167" i="9"/>
  <c r="J163" i="9"/>
  <c r="J162" i="9"/>
  <c r="J158" i="9"/>
  <c r="J153" i="9"/>
  <c r="J152" i="9"/>
  <c r="BK146" i="9"/>
  <c r="BK145" i="9"/>
  <c r="J143" i="9"/>
  <c r="J136" i="9"/>
  <c r="J134" i="9"/>
  <c r="BK209" i="8"/>
  <c r="J207" i="8"/>
  <c r="J199" i="8"/>
  <c r="BK198" i="8"/>
  <c r="BK197" i="8"/>
  <c r="J194" i="8"/>
  <c r="BK193" i="8"/>
  <c r="J192" i="8"/>
  <c r="BK178" i="8"/>
  <c r="J177" i="8"/>
  <c r="J168" i="8"/>
  <c r="BK167" i="8"/>
  <c r="J164" i="8"/>
  <c r="J122" i="7"/>
  <c r="P122" i="8" l="1"/>
  <c r="BK210" i="8"/>
  <c r="J210" i="8"/>
  <c r="J100" i="8" s="1"/>
  <c r="R131" i="9"/>
  <c r="T144" i="9"/>
  <c r="BK195" i="9"/>
  <c r="J195" i="9" s="1"/>
  <c r="J102" i="9" s="1"/>
  <c r="T220" i="9"/>
  <c r="P310" i="9"/>
  <c r="T366" i="9"/>
  <c r="R120" i="10"/>
  <c r="T173" i="10"/>
  <c r="R142" i="2"/>
  <c r="R165" i="2"/>
  <c r="P171" i="2"/>
  <c r="T179" i="2"/>
  <c r="T176" i="2"/>
  <c r="T143" i="3"/>
  <c r="T172" i="3"/>
  <c r="R187" i="3"/>
  <c r="T223" i="3"/>
  <c r="P263" i="3"/>
  <c r="P277" i="3"/>
  <c r="R296" i="3"/>
  <c r="BK308" i="3"/>
  <c r="J308" i="3" s="1"/>
  <c r="J113" i="3" s="1"/>
  <c r="T321" i="3"/>
  <c r="R326" i="3"/>
  <c r="BK335" i="3"/>
  <c r="J335" i="3"/>
  <c r="J117" i="3" s="1"/>
  <c r="R128" i="4"/>
  <c r="R127" i="4" s="1"/>
  <c r="R154" i="4"/>
  <c r="T125" i="5"/>
  <c r="BK131" i="6"/>
  <c r="J131" i="6" s="1"/>
  <c r="J100" i="6" s="1"/>
  <c r="P135" i="6"/>
  <c r="T143" i="6"/>
  <c r="P120" i="7"/>
  <c r="P119" i="7"/>
  <c r="P118" i="7" s="1"/>
  <c r="AU101" i="1" s="1"/>
  <c r="T203" i="8"/>
  <c r="BK131" i="9"/>
  <c r="T131" i="9"/>
  <c r="P144" i="9"/>
  <c r="P195" i="9"/>
  <c r="BK120" i="10"/>
  <c r="J120" i="10" s="1"/>
  <c r="J97" i="10" s="1"/>
  <c r="R169" i="10"/>
  <c r="T130" i="11"/>
  <c r="BK142" i="2"/>
  <c r="J142" i="2"/>
  <c r="J101" i="2" s="1"/>
  <c r="R171" i="2"/>
  <c r="T122" i="8"/>
  <c r="P210" i="8"/>
  <c r="T149" i="9"/>
  <c r="P209" i="9"/>
  <c r="T209" i="9"/>
  <c r="T310" i="9"/>
  <c r="P120" i="10"/>
  <c r="T169" i="10"/>
  <c r="P142" i="2"/>
  <c r="P165" i="2"/>
  <c r="P164" i="2" s="1"/>
  <c r="R179" i="2"/>
  <c r="R176" i="2" s="1"/>
  <c r="BK143" i="3"/>
  <c r="BK153" i="3"/>
  <c r="J153" i="3"/>
  <c r="J101" i="3" s="1"/>
  <c r="BK172" i="3"/>
  <c r="J172" i="3" s="1"/>
  <c r="J102" i="3" s="1"/>
  <c r="BK187" i="3"/>
  <c r="J187" i="3"/>
  <c r="J104" i="3" s="1"/>
  <c r="P223" i="3"/>
  <c r="T233" i="3"/>
  <c r="R277" i="3"/>
  <c r="P296" i="3"/>
  <c r="P304" i="3"/>
  <c r="T304" i="3"/>
  <c r="BK321" i="3"/>
  <c r="J321" i="3" s="1"/>
  <c r="J114" i="3" s="1"/>
  <c r="BK326" i="3"/>
  <c r="J326" i="3"/>
  <c r="J115" i="3" s="1"/>
  <c r="BK330" i="3"/>
  <c r="J330" i="3" s="1"/>
  <c r="J116" i="3" s="1"/>
  <c r="R335" i="3"/>
  <c r="BK128" i="4"/>
  <c r="J128" i="4" s="1"/>
  <c r="J100" i="4" s="1"/>
  <c r="P137" i="4"/>
  <c r="T154" i="4"/>
  <c r="R132" i="5"/>
  <c r="P131" i="6"/>
  <c r="P130" i="6" s="1"/>
  <c r="R135" i="6"/>
  <c r="BK143" i="6"/>
  <c r="T151" i="6"/>
  <c r="P149" i="9"/>
  <c r="BK220" i="9"/>
  <c r="J220" i="9" s="1"/>
  <c r="J106" i="9" s="1"/>
  <c r="R122" i="11"/>
  <c r="T122" i="11"/>
  <c r="P153" i="11"/>
  <c r="BK132" i="2"/>
  <c r="J132" i="2" s="1"/>
  <c r="J100" i="2" s="1"/>
  <c r="T132" i="2"/>
  <c r="T165" i="2"/>
  <c r="P179" i="2"/>
  <c r="P176" i="2"/>
  <c r="P153" i="3"/>
  <c r="P172" i="3"/>
  <c r="P187" i="3"/>
  <c r="R223" i="3"/>
  <c r="P233" i="3"/>
  <c r="R263" i="3"/>
  <c r="T277" i="3"/>
  <c r="R304" i="3"/>
  <c r="T308" i="3"/>
  <c r="P326" i="3"/>
  <c r="R330" i="3"/>
  <c r="P335" i="3"/>
  <c r="P128" i="4"/>
  <c r="P127" i="4" s="1"/>
  <c r="T137" i="4"/>
  <c r="T136" i="4" s="1"/>
  <c r="R125" i="5"/>
  <c r="R124" i="5" s="1"/>
  <c r="R123" i="5" s="1"/>
  <c r="P132" i="5"/>
  <c r="R131" i="6"/>
  <c r="R130" i="6" s="1"/>
  <c r="T135" i="6"/>
  <c r="BK151" i="6"/>
  <c r="J151" i="6"/>
  <c r="J105" i="6" s="1"/>
  <c r="R120" i="7"/>
  <c r="R119" i="7" s="1"/>
  <c r="R118" i="7" s="1"/>
  <c r="BK122" i="8"/>
  <c r="R210" i="8"/>
  <c r="BK149" i="9"/>
  <c r="J149" i="9" s="1"/>
  <c r="J101" i="9" s="1"/>
  <c r="R195" i="9"/>
  <c r="R220" i="9"/>
  <c r="BK310" i="9"/>
  <c r="J310" i="9"/>
  <c r="J108" i="9" s="1"/>
  <c r="BK366" i="9"/>
  <c r="J366" i="9" s="1"/>
  <c r="J109" i="9" s="1"/>
  <c r="R173" i="10"/>
  <c r="P122" i="11"/>
  <c r="R130" i="11"/>
  <c r="T153" i="11"/>
  <c r="R132" i="2"/>
  <c r="R131" i="2"/>
  <c r="T171" i="2"/>
  <c r="BK203" i="8"/>
  <c r="J203" i="8" s="1"/>
  <c r="J99" i="8" s="1"/>
  <c r="R203" i="8"/>
  <c r="P275" i="9"/>
  <c r="R275" i="9"/>
  <c r="BK169" i="10"/>
  <c r="J169" i="10" s="1"/>
  <c r="J98" i="10" s="1"/>
  <c r="P173" i="10"/>
  <c r="R137" i="12"/>
  <c r="P132" i="2"/>
  <c r="P131" i="2"/>
  <c r="BK165" i="2"/>
  <c r="J165" i="2"/>
  <c r="J103" i="2" s="1"/>
  <c r="R143" i="3"/>
  <c r="T153" i="3"/>
  <c r="BK183" i="3"/>
  <c r="J183" i="3" s="1"/>
  <c r="J103" i="3" s="1"/>
  <c r="T187" i="3"/>
  <c r="R233" i="3"/>
  <c r="T263" i="3"/>
  <c r="T296" i="3"/>
  <c r="P308" i="3"/>
  <c r="R321" i="3"/>
  <c r="P330" i="3"/>
  <c r="T335" i="3"/>
  <c r="BK137" i="4"/>
  <c r="J137" i="4" s="1"/>
  <c r="J103" i="4" s="1"/>
  <c r="BK154" i="4"/>
  <c r="J154" i="4" s="1"/>
  <c r="J104" i="4" s="1"/>
  <c r="P125" i="5"/>
  <c r="P124" i="5"/>
  <c r="P123" i="5" s="1"/>
  <c r="AU99" i="1" s="1"/>
  <c r="T132" i="5"/>
  <c r="BK135" i="6"/>
  <c r="J135" i="6" s="1"/>
  <c r="J101" i="6" s="1"/>
  <c r="R143" i="6"/>
  <c r="R142" i="6"/>
  <c r="R151" i="6"/>
  <c r="BK120" i="7"/>
  <c r="BK119" i="7" s="1"/>
  <c r="BK118" i="7" s="1"/>
  <c r="J118" i="7" s="1"/>
  <c r="J96" i="7" s="1"/>
  <c r="R122" i="8"/>
  <c r="R121" i="8"/>
  <c r="R120" i="8" s="1"/>
  <c r="T210" i="8"/>
  <c r="R149" i="9"/>
  <c r="BK209" i="9"/>
  <c r="J209" i="9" s="1"/>
  <c r="J105" i="9" s="1"/>
  <c r="R209" i="9"/>
  <c r="BK275" i="9"/>
  <c r="J275" i="9" s="1"/>
  <c r="J107" i="9" s="1"/>
  <c r="T275" i="9"/>
  <c r="R366" i="9"/>
  <c r="T120" i="10"/>
  <c r="T119" i="10"/>
  <c r="BK173" i="10"/>
  <c r="J173" i="10"/>
  <c r="J99" i="10" s="1"/>
  <c r="BK122" i="11"/>
  <c r="P130" i="11"/>
  <c r="R153" i="11"/>
  <c r="P194" i="12"/>
  <c r="T142" i="2"/>
  <c r="BK171" i="2"/>
  <c r="J171" i="2"/>
  <c r="J105" i="2" s="1"/>
  <c r="BK179" i="2"/>
  <c r="J179" i="2" s="1"/>
  <c r="J108" i="2" s="1"/>
  <c r="P143" i="3"/>
  <c r="R153" i="3"/>
  <c r="R172" i="3"/>
  <c r="P183" i="3"/>
  <c r="R183" i="3"/>
  <c r="T183" i="3"/>
  <c r="BK223" i="3"/>
  <c r="J223" i="3"/>
  <c r="J105" i="3" s="1"/>
  <c r="BK233" i="3"/>
  <c r="BK232" i="3" s="1"/>
  <c r="J232" i="3" s="1"/>
  <c r="J107" i="3" s="1"/>
  <c r="BK263" i="3"/>
  <c r="J263" i="3" s="1"/>
  <c r="J109" i="3" s="1"/>
  <c r="BK277" i="3"/>
  <c r="J277" i="3"/>
  <c r="J110" i="3" s="1"/>
  <c r="BK296" i="3"/>
  <c r="J296" i="3" s="1"/>
  <c r="J111" i="3" s="1"/>
  <c r="BK304" i="3"/>
  <c r="J304" i="3"/>
  <c r="J112" i="3" s="1"/>
  <c r="R308" i="3"/>
  <c r="P321" i="3"/>
  <c r="T326" i="3"/>
  <c r="T330" i="3"/>
  <c r="T128" i="4"/>
  <c r="T127" i="4" s="1"/>
  <c r="T126" i="4" s="1"/>
  <c r="R137" i="4"/>
  <c r="R136" i="4"/>
  <c r="P154" i="4"/>
  <c r="BK125" i="5"/>
  <c r="J125" i="5" s="1"/>
  <c r="J100" i="5" s="1"/>
  <c r="BK132" i="5"/>
  <c r="J132" i="5"/>
  <c r="J101" i="5" s="1"/>
  <c r="T131" i="6"/>
  <c r="T130" i="6" s="1"/>
  <c r="P143" i="6"/>
  <c r="P151" i="6"/>
  <c r="T120" i="7"/>
  <c r="T119" i="7" s="1"/>
  <c r="T118" i="7" s="1"/>
  <c r="P203" i="8"/>
  <c r="P131" i="9"/>
  <c r="P130" i="9" s="1"/>
  <c r="BK144" i="9"/>
  <c r="J144" i="9" s="1"/>
  <c r="J99" i="9" s="1"/>
  <c r="R144" i="9"/>
  <c r="T195" i="9"/>
  <c r="P220" i="9"/>
  <c r="R310" i="9"/>
  <c r="P366" i="9"/>
  <c r="P169" i="10"/>
  <c r="BK130" i="11"/>
  <c r="J130" i="11"/>
  <c r="J98" i="11" s="1"/>
  <c r="BK153" i="11"/>
  <c r="J153" i="11" s="1"/>
  <c r="J99" i="11" s="1"/>
  <c r="BK127" i="12"/>
  <c r="J127" i="12"/>
  <c r="J98" i="12" s="1"/>
  <c r="P127" i="12"/>
  <c r="R127" i="12"/>
  <c r="T127" i="12"/>
  <c r="BK137" i="12"/>
  <c r="J137" i="12"/>
  <c r="J99" i="12" s="1"/>
  <c r="P137" i="12"/>
  <c r="T137" i="12"/>
  <c r="BK142" i="12"/>
  <c r="J142" i="12" s="1"/>
  <c r="J100" i="12" s="1"/>
  <c r="P142" i="12"/>
  <c r="R142" i="12"/>
  <c r="T142" i="12"/>
  <c r="BK148" i="12"/>
  <c r="J148" i="12" s="1"/>
  <c r="J101" i="12" s="1"/>
  <c r="P148" i="12"/>
  <c r="R148" i="12"/>
  <c r="T148" i="12"/>
  <c r="BK171" i="12"/>
  <c r="J171" i="12" s="1"/>
  <c r="J102" i="12" s="1"/>
  <c r="P171" i="12"/>
  <c r="R171" i="12"/>
  <c r="T171" i="12"/>
  <c r="BK194" i="12"/>
  <c r="J194" i="12" s="1"/>
  <c r="J103" i="12" s="1"/>
  <c r="R194" i="12"/>
  <c r="T194" i="12"/>
  <c r="BK207" i="12"/>
  <c r="J207" i="12"/>
  <c r="J104" i="12" s="1"/>
  <c r="P207" i="12"/>
  <c r="R207" i="12"/>
  <c r="T207" i="12"/>
  <c r="BK211" i="12"/>
  <c r="J211" i="12"/>
  <c r="J105" i="12" s="1"/>
  <c r="P211" i="12"/>
  <c r="R211" i="12"/>
  <c r="T211" i="12"/>
  <c r="BF162" i="8"/>
  <c r="BF170" i="8"/>
  <c r="BF181" i="8"/>
  <c r="BF182" i="8"/>
  <c r="BF185" i="8"/>
  <c r="BF187" i="8"/>
  <c r="BF190" i="8"/>
  <c r="BF196" i="8"/>
  <c r="BF202" i="8"/>
  <c r="BF205" i="8"/>
  <c r="BF213" i="8"/>
  <c r="BF214" i="8"/>
  <c r="BF138" i="9"/>
  <c r="BF139" i="9"/>
  <c r="BF141" i="9"/>
  <c r="BF142" i="9"/>
  <c r="BF155" i="9"/>
  <c r="BF157" i="9"/>
  <c r="BF164" i="9"/>
  <c r="BF165" i="9"/>
  <c r="BF169" i="9"/>
  <c r="BF186" i="9"/>
  <c r="BF194" i="9"/>
  <c r="BF197" i="9"/>
  <c r="BF205" i="9"/>
  <c r="BF232" i="9"/>
  <c r="BF235" i="9"/>
  <c r="BF242" i="9"/>
  <c r="BF243" i="9"/>
  <c r="BF249" i="9"/>
  <c r="BF268" i="9"/>
  <c r="BF287" i="9"/>
  <c r="BF288" i="9"/>
  <c r="BF290" i="9"/>
  <c r="BF291" i="9"/>
  <c r="BF292" i="9"/>
  <c r="BF293" i="9"/>
  <c r="BF302" i="9"/>
  <c r="E85" i="10"/>
  <c r="BF129" i="10"/>
  <c r="BF138" i="10"/>
  <c r="BF142" i="10"/>
  <c r="BF147" i="10"/>
  <c r="BF148" i="10"/>
  <c r="BF149" i="10"/>
  <c r="BF152" i="10"/>
  <c r="BF167" i="10"/>
  <c r="BF168" i="10"/>
  <c r="E85" i="11"/>
  <c r="J91" i="11"/>
  <c r="BF123" i="11"/>
  <c r="BF126" i="11"/>
  <c r="BF131" i="11"/>
  <c r="BF136" i="11"/>
  <c r="BF138" i="11"/>
  <c r="BF146" i="11"/>
  <c r="BF147" i="11"/>
  <c r="BF148" i="11"/>
  <c r="E118" i="2"/>
  <c r="BF141" i="2"/>
  <c r="BF151" i="2"/>
  <c r="BF152" i="2"/>
  <c r="BF153" i="2"/>
  <c r="BF155" i="2"/>
  <c r="BF170" i="2"/>
  <c r="BF177" i="2"/>
  <c r="BF181" i="2"/>
  <c r="J135" i="3"/>
  <c r="BF148" i="3"/>
  <c r="BF149" i="3"/>
  <c r="BF160" i="3"/>
  <c r="BF164" i="3"/>
  <c r="BF176" i="3"/>
  <c r="BF177" i="3"/>
  <c r="BF189" i="3"/>
  <c r="BF202" i="3"/>
  <c r="BF203" i="3"/>
  <c r="BF215" i="3"/>
  <c r="BF216" i="3"/>
  <c r="BF220" i="3"/>
  <c r="BF224" i="3"/>
  <c r="BF229" i="3"/>
  <c r="BF239" i="3"/>
  <c r="BF240" i="3"/>
  <c r="BF248" i="3"/>
  <c r="BF251" i="3"/>
  <c r="BF262" i="3"/>
  <c r="BF275" i="3"/>
  <c r="BF279" i="3"/>
  <c r="BF281" i="3"/>
  <c r="BF290" i="3"/>
  <c r="BF307" i="3"/>
  <c r="BF311" i="3"/>
  <c r="BF313" i="3"/>
  <c r="BF315" i="3"/>
  <c r="BF322" i="3"/>
  <c r="BF333" i="3"/>
  <c r="BF337" i="3"/>
  <c r="BF131" i="4"/>
  <c r="BF144" i="4"/>
  <c r="BF146" i="4"/>
  <c r="BF148" i="4"/>
  <c r="E85" i="5"/>
  <c r="BF133" i="5"/>
  <c r="F94" i="6"/>
  <c r="BF132" i="6"/>
  <c r="BF133" i="6"/>
  <c r="BF139" i="6"/>
  <c r="BF146" i="6"/>
  <c r="BF149" i="6"/>
  <c r="J89" i="7"/>
  <c r="E108" i="7"/>
  <c r="BF125" i="7"/>
  <c r="BF143" i="7"/>
  <c r="BF144" i="7"/>
  <c r="E110" i="8"/>
  <c r="BF128" i="8"/>
  <c r="BF129" i="8"/>
  <c r="BF132" i="8"/>
  <c r="BF137" i="8"/>
  <c r="BF144" i="8"/>
  <c r="BF148" i="8"/>
  <c r="BF164" i="8"/>
  <c r="BF169" i="8"/>
  <c r="BF178" i="8"/>
  <c r="BF193" i="8"/>
  <c r="BF195" i="8"/>
  <c r="BF200" i="8"/>
  <c r="BF201" i="8"/>
  <c r="BF206" i="8"/>
  <c r="BF208" i="8"/>
  <c r="F126" i="9"/>
  <c r="BF153" i="9"/>
  <c r="BF156" i="9"/>
  <c r="BF166" i="9"/>
  <c r="BF181" i="9"/>
  <c r="BF199" i="9"/>
  <c r="BF218" i="9"/>
  <c r="BF223" i="9"/>
  <c r="BF224" i="9"/>
  <c r="BF225" i="9"/>
  <c r="BF229" i="9"/>
  <c r="BF230" i="9"/>
  <c r="BF231" i="9"/>
  <c r="BF240" i="9"/>
  <c r="BF245" i="9"/>
  <c r="BF251" i="9"/>
  <c r="BF260" i="9"/>
  <c r="BF267" i="9"/>
  <c r="BK147" i="9"/>
  <c r="J147" i="9"/>
  <c r="J100" i="9" s="1"/>
  <c r="BF175" i="10"/>
  <c r="J89" i="11"/>
  <c r="BF137" i="11"/>
  <c r="BF141" i="11"/>
  <c r="BF142" i="11"/>
  <c r="BF143" i="11"/>
  <c r="BF144" i="11"/>
  <c r="BF145" i="11"/>
  <c r="BF150" i="11"/>
  <c r="J89" i="12"/>
  <c r="BF129" i="12"/>
  <c r="BF132" i="12"/>
  <c r="BF138" i="12"/>
  <c r="BF143" i="12"/>
  <c r="BF155" i="12"/>
  <c r="BF156" i="12"/>
  <c r="BF157" i="12"/>
  <c r="BF162" i="12"/>
  <c r="BF165" i="12"/>
  <c r="BF187" i="12"/>
  <c r="J124" i="2"/>
  <c r="BF136" i="2"/>
  <c r="BF139" i="2"/>
  <c r="BF145" i="2"/>
  <c r="BF146" i="2"/>
  <c r="BF173" i="2"/>
  <c r="BF180" i="2"/>
  <c r="BK176" i="2"/>
  <c r="J176" i="2"/>
  <c r="J107" i="2" s="1"/>
  <c r="F94" i="3"/>
  <c r="BF156" i="3"/>
  <c r="BF157" i="3"/>
  <c r="BF158" i="3"/>
  <c r="BF175" i="3"/>
  <c r="BF195" i="3"/>
  <c r="BF254" i="3"/>
  <c r="BF267" i="3"/>
  <c r="BF122" i="7"/>
  <c r="BF123" i="7"/>
  <c r="BF124" i="7"/>
  <c r="BF132" i="7"/>
  <c r="J91" i="8"/>
  <c r="BF131" i="8"/>
  <c r="BF145" i="8"/>
  <c r="BF165" i="8"/>
  <c r="BF167" i="8"/>
  <c r="BF174" i="8"/>
  <c r="BF177" i="8"/>
  <c r="BF188" i="8"/>
  <c r="BF209" i="8"/>
  <c r="BF215" i="8"/>
  <c r="BF137" i="9"/>
  <c r="BF152" i="9"/>
  <c r="BF160" i="9"/>
  <c r="BF161" i="9"/>
  <c r="BF167" i="9"/>
  <c r="BF168" i="9"/>
  <c r="BF170" i="9"/>
  <c r="BF173" i="9"/>
  <c r="BF200" i="9"/>
  <c r="BF210" i="9"/>
  <c r="BF215" i="9"/>
  <c r="BF219" i="9"/>
  <c r="BF228" i="9"/>
  <c r="BF234" i="9"/>
  <c r="BF238" i="9"/>
  <c r="BF244" i="9"/>
  <c r="BF261" i="9"/>
  <c r="BF263" i="9"/>
  <c r="BF278" i="9"/>
  <c r="BF279" i="9"/>
  <c r="BF303" i="9"/>
  <c r="BF305" i="9"/>
  <c r="BK206" i="9"/>
  <c r="J206" i="9" s="1"/>
  <c r="J103" i="9" s="1"/>
  <c r="F116" i="10"/>
  <c r="BF127" i="10"/>
  <c r="BF128" i="10"/>
  <c r="BF131" i="10"/>
  <c r="BF140" i="10"/>
  <c r="BF141" i="10"/>
  <c r="BF143" i="10"/>
  <c r="BF145" i="10"/>
  <c r="BF154" i="10"/>
  <c r="BF129" i="11"/>
  <c r="BF154" i="11"/>
  <c r="BF170" i="12"/>
  <c r="BF180" i="12"/>
  <c r="BF183" i="12"/>
  <c r="BF184" i="12"/>
  <c r="BF137" i="2"/>
  <c r="BF144" i="2"/>
  <c r="BF150" i="2"/>
  <c r="BF156" i="2"/>
  <c r="BF157" i="2"/>
  <c r="BF166" i="2"/>
  <c r="BF167" i="2"/>
  <c r="BF155" i="3"/>
  <c r="BF200" i="3"/>
  <c r="BF201" i="3"/>
  <c r="BF213" i="3"/>
  <c r="BF238" i="3"/>
  <c r="BF241" i="3"/>
  <c r="BF242" i="3"/>
  <c r="BF246" i="3"/>
  <c r="BF256" i="3"/>
  <c r="BF261" i="3"/>
  <c r="BF272" i="3"/>
  <c r="BF284" i="3"/>
  <c r="BF287" i="3"/>
  <c r="BF291" i="3"/>
  <c r="BF293" i="3"/>
  <c r="BF295" i="3"/>
  <c r="BF324" i="3"/>
  <c r="BF325" i="3"/>
  <c r="BF332" i="3"/>
  <c r="BF341" i="3"/>
  <c r="F94" i="4"/>
  <c r="BF130" i="4"/>
  <c r="BF142" i="4"/>
  <c r="F120" i="5"/>
  <c r="BF130" i="5"/>
  <c r="BF134" i="5"/>
  <c r="J91" i="6"/>
  <c r="BF134" i="6"/>
  <c r="BF136" i="6"/>
  <c r="BF137" i="6"/>
  <c r="BF141" i="6"/>
  <c r="BF147" i="6"/>
  <c r="BF150" i="6"/>
  <c r="BF131" i="7"/>
  <c r="BF133" i="7"/>
  <c r="BF136" i="7"/>
  <c r="BF139" i="7"/>
  <c r="F92" i="8"/>
  <c r="BF123" i="8"/>
  <c r="BF136" i="8"/>
  <c r="BF140" i="8"/>
  <c r="BF143" i="8"/>
  <c r="BF152" i="8"/>
  <c r="BF157" i="8"/>
  <c r="BF171" i="8"/>
  <c r="BF179" i="8"/>
  <c r="BF180" i="8"/>
  <c r="BF183" i="8"/>
  <c r="BF214" i="9"/>
  <c r="BF216" i="9"/>
  <c r="BF237" i="9"/>
  <c r="BF239" i="9"/>
  <c r="BF241" i="9"/>
  <c r="BF248" i="9"/>
  <c r="BF255" i="9"/>
  <c r="BF256" i="9"/>
  <c r="BF257" i="9"/>
  <c r="BF258" i="9"/>
  <c r="BF259" i="9"/>
  <c r="BF266" i="9"/>
  <c r="BF269" i="9"/>
  <c r="BF272" i="9"/>
  <c r="BF282" i="9"/>
  <c r="BF297" i="9"/>
  <c r="BF299" i="9"/>
  <c r="BF301" i="9"/>
  <c r="BF304" i="9"/>
  <c r="BF161" i="11"/>
  <c r="BF139" i="12"/>
  <c r="BF151" i="12"/>
  <c r="BF159" i="12"/>
  <c r="BF167" i="12"/>
  <c r="BF188" i="12"/>
  <c r="BF189" i="12"/>
  <c r="F127" i="2"/>
  <c r="BF140" i="2"/>
  <c r="BF160" i="2"/>
  <c r="BF178" i="2"/>
  <c r="E129" i="3"/>
  <c r="BF144" i="3"/>
  <c r="BF146" i="3"/>
  <c r="BF159" i="3"/>
  <c r="BF161" i="3"/>
  <c r="BF162" i="3"/>
  <c r="BF171" i="3"/>
  <c r="BF178" i="3"/>
  <c r="BF179" i="3"/>
  <c r="BF180" i="3"/>
  <c r="BF182" i="3"/>
  <c r="BF190" i="3"/>
  <c r="BF191" i="3"/>
  <c r="BF192" i="3"/>
  <c r="BF194" i="3"/>
  <c r="BF196" i="3"/>
  <c r="BF198" i="3"/>
  <c r="BF206" i="3"/>
  <c r="BF214" i="3"/>
  <c r="BF217" i="3"/>
  <c r="BF219" i="3"/>
  <c r="BF222" i="3"/>
  <c r="BF236" i="3"/>
  <c r="BF252" i="3"/>
  <c r="BF270" i="3"/>
  <c r="BF276" i="3"/>
  <c r="BF283" i="3"/>
  <c r="BF285" i="3"/>
  <c r="BF298" i="3"/>
  <c r="BF300" i="3"/>
  <c r="BF305" i="3"/>
  <c r="BF306" i="3"/>
  <c r="BF309" i="3"/>
  <c r="BF310" i="3"/>
  <c r="BF320" i="3"/>
  <c r="BF327" i="3"/>
  <c r="BF329" i="3"/>
  <c r="E85" i="4"/>
  <c r="J120" i="4"/>
  <c r="BF133" i="4"/>
  <c r="BF140" i="4"/>
  <c r="BF153" i="4"/>
  <c r="BF156" i="4"/>
  <c r="BF127" i="5"/>
  <c r="BF128" i="5"/>
  <c r="BF131" i="5"/>
  <c r="BF155" i="6"/>
  <c r="J89" i="8"/>
  <c r="BF126" i="8"/>
  <c r="BF135" i="8"/>
  <c r="BF141" i="8"/>
  <c r="BF142" i="8"/>
  <c r="BF151" i="8"/>
  <c r="BF212" i="8"/>
  <c r="J89" i="9"/>
  <c r="BF154" i="9"/>
  <c r="BF187" i="9"/>
  <c r="BF188" i="9"/>
  <c r="BF189" i="9"/>
  <c r="BF198" i="9"/>
  <c r="BF204" i="9"/>
  <c r="BF217" i="9"/>
  <c r="BF236" i="9"/>
  <c r="BF247" i="9"/>
  <c r="BF250" i="9"/>
  <c r="BF253" i="9"/>
  <c r="BF262" i="9"/>
  <c r="BF264" i="9"/>
  <c r="BF294" i="9"/>
  <c r="BF295" i="9"/>
  <c r="BF296" i="9"/>
  <c r="BF306" i="9"/>
  <c r="BF307" i="9"/>
  <c r="BF311" i="9"/>
  <c r="BF313" i="9"/>
  <c r="BF317" i="9"/>
  <c r="BF318" i="9"/>
  <c r="BF319" i="9"/>
  <c r="BF322" i="9"/>
  <c r="BF325" i="9"/>
  <c r="BF326" i="9"/>
  <c r="BF337" i="9"/>
  <c r="BF342" i="9"/>
  <c r="BF346" i="9"/>
  <c r="BF348" i="9"/>
  <c r="BF352" i="9"/>
  <c r="BF353" i="9"/>
  <c r="BF355" i="9"/>
  <c r="BF356" i="9"/>
  <c r="BF358" i="9"/>
  <c r="BF359" i="9"/>
  <c r="BF362" i="9"/>
  <c r="BF364" i="9"/>
  <c r="J89" i="10"/>
  <c r="BF135" i="10"/>
  <c r="BF136" i="10"/>
  <c r="BF137" i="10"/>
  <c r="BF139" i="10"/>
  <c r="BF144" i="10"/>
  <c r="BF153" i="10"/>
  <c r="BF155" i="10"/>
  <c r="BF156" i="10"/>
  <c r="BF158" i="10"/>
  <c r="BF160" i="10"/>
  <c r="BF161" i="10"/>
  <c r="BF171" i="10"/>
  <c r="BF172" i="10"/>
  <c r="BF176" i="10"/>
  <c r="BF125" i="11"/>
  <c r="BF134" i="11"/>
  <c r="F92" i="12"/>
  <c r="BF128" i="12"/>
  <c r="BF133" i="12"/>
  <c r="BF134" i="12"/>
  <c r="BF140" i="12"/>
  <c r="BF145" i="12"/>
  <c r="BF149" i="12"/>
  <c r="BF160" i="12"/>
  <c r="BF161" i="12"/>
  <c r="BF163" i="12"/>
  <c r="BF166" i="12"/>
  <c r="BF168" i="12"/>
  <c r="BF177" i="12"/>
  <c r="BF178" i="12"/>
  <c r="BF179" i="12"/>
  <c r="BF186" i="12"/>
  <c r="BF192" i="12"/>
  <c r="BF195" i="12"/>
  <c r="BF199" i="12"/>
  <c r="BF134" i="2"/>
  <c r="BF135" i="2"/>
  <c r="BF138" i="2"/>
  <c r="BF148" i="2"/>
  <c r="BF149" i="2"/>
  <c r="BF152" i="3"/>
  <c r="BF154" i="3"/>
  <c r="BF169" i="3"/>
  <c r="BF170" i="3"/>
  <c r="BF173" i="3"/>
  <c r="BF174" i="3"/>
  <c r="BF185" i="3"/>
  <c r="BF186" i="3"/>
  <c r="BF207" i="3"/>
  <c r="BF208" i="3"/>
  <c r="BF209" i="3"/>
  <c r="BF212" i="3"/>
  <c r="BF226" i="3"/>
  <c r="BF228" i="3"/>
  <c r="BF231" i="3"/>
  <c r="BF234" i="3"/>
  <c r="BF235" i="3"/>
  <c r="BF237" i="3"/>
  <c r="BF245" i="3"/>
  <c r="BF288" i="3"/>
  <c r="BF297" i="3"/>
  <c r="BF299" i="3"/>
  <c r="BF312" i="3"/>
  <c r="BF314" i="3"/>
  <c r="BF316" i="3"/>
  <c r="BF319" i="3"/>
  <c r="BF323" i="3"/>
  <c r="BF328" i="3"/>
  <c r="BF334" i="3"/>
  <c r="BF127" i="7"/>
  <c r="BF129" i="7"/>
  <c r="BF130" i="7"/>
  <c r="BF134" i="7"/>
  <c r="BF135" i="7"/>
  <c r="BF137" i="7"/>
  <c r="BF125" i="8"/>
  <c r="BF130" i="8"/>
  <c r="BF133" i="8"/>
  <c r="BF138" i="8"/>
  <c r="BF146" i="8"/>
  <c r="BF147" i="8"/>
  <c r="BF149" i="8"/>
  <c r="BF150" i="8"/>
  <c r="BF153" i="8"/>
  <c r="BF154" i="8"/>
  <c r="BF155" i="8"/>
  <c r="BF159" i="8"/>
  <c r="BF160" i="8"/>
  <c r="BF166" i="8"/>
  <c r="BF176" i="8"/>
  <c r="BF184" i="8"/>
  <c r="BF189" i="8"/>
  <c r="BF207" i="8"/>
  <c r="BF216" i="8"/>
  <c r="BF217" i="8"/>
  <c r="BF134" i="9"/>
  <c r="BF135" i="9"/>
  <c r="BF136" i="9"/>
  <c r="BF176" i="9"/>
  <c r="BF182" i="9"/>
  <c r="BF183" i="9"/>
  <c r="BF132" i="10"/>
  <c r="BF134" i="10"/>
  <c r="BF157" i="10"/>
  <c r="BF166" i="10"/>
  <c r="BF170" i="10"/>
  <c r="BF127" i="11"/>
  <c r="BF128" i="11"/>
  <c r="BF133" i="11"/>
  <c r="BF135" i="11"/>
  <c r="BF164" i="12"/>
  <c r="BF175" i="12"/>
  <c r="BF176" i="12"/>
  <c r="BF190" i="12"/>
  <c r="BF196" i="12"/>
  <c r="BF197" i="12"/>
  <c r="BF198" i="12"/>
  <c r="BF202" i="12"/>
  <c r="BF204" i="12"/>
  <c r="BF206" i="12"/>
  <c r="BF214" i="12"/>
  <c r="BF147" i="2"/>
  <c r="BF154" i="2"/>
  <c r="BF158" i="2"/>
  <c r="BF159" i="2"/>
  <c r="BF161" i="2"/>
  <c r="BF168" i="2"/>
  <c r="BF172" i="2"/>
  <c r="BK169" i="2"/>
  <c r="J169" i="2"/>
  <c r="J104" i="2" s="1"/>
  <c r="BF145" i="3"/>
  <c r="BF147" i="3"/>
  <c r="BF163" i="3"/>
  <c r="BF166" i="3"/>
  <c r="BF168" i="3"/>
  <c r="BF184" i="3"/>
  <c r="BF188" i="3"/>
  <c r="BF193" i="3"/>
  <c r="BF197" i="3"/>
  <c r="BF210" i="3"/>
  <c r="BF218" i="3"/>
  <c r="BF221" i="3"/>
  <c r="BF225" i="3"/>
  <c r="BF243" i="3"/>
  <c r="BF244" i="3"/>
  <c r="BF250" i="3"/>
  <c r="BF253" i="3"/>
  <c r="BF255" i="3"/>
  <c r="BF268" i="3"/>
  <c r="BF269" i="3"/>
  <c r="BF274" i="3"/>
  <c r="BF278" i="3"/>
  <c r="BF282" i="3"/>
  <c r="BF289" i="3"/>
  <c r="BF301" i="3"/>
  <c r="BF317" i="3"/>
  <c r="BF318" i="3"/>
  <c r="BF331" i="3"/>
  <c r="BF338" i="3"/>
  <c r="BK230" i="3"/>
  <c r="J230" i="3"/>
  <c r="J106" i="3" s="1"/>
  <c r="BK340" i="3"/>
  <c r="J340" i="3" s="1"/>
  <c r="J119" i="3" s="1"/>
  <c r="BF129" i="4"/>
  <c r="BF147" i="4"/>
  <c r="BF151" i="4"/>
  <c r="BF158" i="4"/>
  <c r="BF159" i="4"/>
  <c r="BK134" i="4"/>
  <c r="J134" i="4" s="1"/>
  <c r="J101" i="4" s="1"/>
  <c r="J117" i="5"/>
  <c r="BF126" i="5"/>
  <c r="E85" i="6"/>
  <c r="BF138" i="6"/>
  <c r="BF152" i="6"/>
  <c r="BF158" i="6"/>
  <c r="BF126" i="7"/>
  <c r="BF138" i="7"/>
  <c r="BF141" i="7"/>
  <c r="BF127" i="8"/>
  <c r="BF134" i="8"/>
  <c r="BF156" i="8"/>
  <c r="BF158" i="8"/>
  <c r="BF168" i="8"/>
  <c r="BF172" i="8"/>
  <c r="BF175" i="8"/>
  <c r="BF197" i="8"/>
  <c r="BF198" i="8"/>
  <c r="BF199" i="8"/>
  <c r="BF204" i="8"/>
  <c r="E85" i="9"/>
  <c r="BF140" i="9"/>
  <c r="BF143" i="9"/>
  <c r="BF145" i="9"/>
  <c r="BF146" i="9"/>
  <c r="BF148" i="9"/>
  <c r="BF158" i="9"/>
  <c r="BF162" i="9"/>
  <c r="BF171" i="9"/>
  <c r="BF172" i="9"/>
  <c r="BF177" i="9"/>
  <c r="BF179" i="9"/>
  <c r="BF180" i="9"/>
  <c r="BF184" i="9"/>
  <c r="BF185" i="9"/>
  <c r="BF190" i="9"/>
  <c r="BF193" i="9"/>
  <c r="BF196" i="9"/>
  <c r="BF201" i="9"/>
  <c r="BF211" i="9"/>
  <c r="BF221" i="9"/>
  <c r="BF222" i="9"/>
  <c r="BF252" i="9"/>
  <c r="BF254" i="9"/>
  <c r="BF265" i="9"/>
  <c r="BF271" i="9"/>
  <c r="BF273" i="9"/>
  <c r="BF274" i="9"/>
  <c r="BF276" i="9"/>
  <c r="BF281" i="9"/>
  <c r="BF289" i="9"/>
  <c r="BF298" i="9"/>
  <c r="J115" i="10"/>
  <c r="BF121" i="10"/>
  <c r="BF122" i="10"/>
  <c r="BF123" i="10"/>
  <c r="BF124" i="10"/>
  <c r="BF125" i="10"/>
  <c r="BF159" i="10"/>
  <c r="F118" i="11"/>
  <c r="BF124" i="11"/>
  <c r="BF155" i="11"/>
  <c r="BF159" i="11"/>
  <c r="BK160" i="11"/>
  <c r="J160" i="11"/>
  <c r="J101" i="11" s="1"/>
  <c r="E115" i="12"/>
  <c r="BF131" i="12"/>
  <c r="BF136" i="12"/>
  <c r="BF144" i="12"/>
  <c r="BF146" i="12"/>
  <c r="BF147" i="12"/>
  <c r="BF152" i="12"/>
  <c r="BF172" i="12"/>
  <c r="BF173" i="12"/>
  <c r="BF181" i="12"/>
  <c r="BF182" i="12"/>
  <c r="BF208" i="12"/>
  <c r="BF210" i="12"/>
  <c r="BF133" i="2"/>
  <c r="BF143" i="2"/>
  <c r="BF162" i="2"/>
  <c r="BF163" i="2"/>
  <c r="BF175" i="2"/>
  <c r="BK174" i="2"/>
  <c r="J174" i="2" s="1"/>
  <c r="J106" i="2" s="1"/>
  <c r="BF150" i="3"/>
  <c r="BF151" i="3"/>
  <c r="BF165" i="3"/>
  <c r="BF167" i="3"/>
  <c r="BF181" i="3"/>
  <c r="BF199" i="3"/>
  <c r="BF204" i="3"/>
  <c r="BF205" i="3"/>
  <c r="BF211" i="3"/>
  <c r="BF227" i="3"/>
  <c r="BF247" i="3"/>
  <c r="BF257" i="3"/>
  <c r="BF258" i="3"/>
  <c r="BF259" i="3"/>
  <c r="BF260" i="3"/>
  <c r="BF264" i="3"/>
  <c r="BF265" i="3"/>
  <c r="BF271" i="3"/>
  <c r="BF273" i="3"/>
  <c r="BF302" i="3"/>
  <c r="BF303" i="3"/>
  <c r="BF336" i="3"/>
  <c r="BF132" i="4"/>
  <c r="BF135" i="4"/>
  <c r="BF138" i="4"/>
  <c r="BF141" i="4"/>
  <c r="BF149" i="4"/>
  <c r="BF155" i="4"/>
  <c r="BF157" i="4"/>
  <c r="BF129" i="5"/>
  <c r="BF144" i="6"/>
  <c r="BF145" i="6"/>
  <c r="BF148" i="6"/>
  <c r="BF153" i="6"/>
  <c r="BF154" i="6"/>
  <c r="BK140" i="6"/>
  <c r="J140" i="6" s="1"/>
  <c r="J102" i="6" s="1"/>
  <c r="BK157" i="6"/>
  <c r="BK156" i="6" s="1"/>
  <c r="J156" i="6" s="1"/>
  <c r="J106" i="6" s="1"/>
  <c r="F92" i="7"/>
  <c r="BF121" i="7"/>
  <c r="BF128" i="7"/>
  <c r="BF140" i="7"/>
  <c r="BF142" i="7"/>
  <c r="BF124" i="8"/>
  <c r="BF139" i="8"/>
  <c r="BF161" i="8"/>
  <c r="BF163" i="8"/>
  <c r="BF173" i="8"/>
  <c r="BF186" i="8"/>
  <c r="BF191" i="8"/>
  <c r="BF192" i="8"/>
  <c r="BF194" i="8"/>
  <c r="BF211" i="8"/>
  <c r="BF132" i="9"/>
  <c r="BF133" i="9"/>
  <c r="BF150" i="9"/>
  <c r="BF151" i="9"/>
  <c r="BF159" i="9"/>
  <c r="BF163" i="9"/>
  <c r="BF174" i="9"/>
  <c r="BF175" i="9"/>
  <c r="BF178" i="9"/>
  <c r="BF191" i="9"/>
  <c r="BF192" i="9"/>
  <c r="BF202" i="9"/>
  <c r="BF203" i="9"/>
  <c r="BF207" i="9"/>
  <c r="BF212" i="9"/>
  <c r="BF213" i="9"/>
  <c r="BF226" i="9"/>
  <c r="BF227" i="9"/>
  <c r="BF233" i="9"/>
  <c r="BF246" i="9"/>
  <c r="BF270" i="9"/>
  <c r="BF277" i="9"/>
  <c r="BF280" i="9"/>
  <c r="BF283" i="9"/>
  <c r="BF284" i="9"/>
  <c r="BF285" i="9"/>
  <c r="BF286" i="9"/>
  <c r="BF300" i="9"/>
  <c r="BF308" i="9"/>
  <c r="BF309" i="9"/>
  <c r="BF312" i="9"/>
  <c r="BF314" i="9"/>
  <c r="BF315" i="9"/>
  <c r="BF316" i="9"/>
  <c r="BF320" i="9"/>
  <c r="BF321" i="9"/>
  <c r="BF323" i="9"/>
  <c r="BF324" i="9"/>
  <c r="BF327" i="9"/>
  <c r="BF328" i="9"/>
  <c r="BF329" i="9"/>
  <c r="BF330" i="9"/>
  <c r="BF331" i="9"/>
  <c r="BF332" i="9"/>
  <c r="BF333" i="9"/>
  <c r="BF334" i="9"/>
  <c r="BF335" i="9"/>
  <c r="BF336" i="9"/>
  <c r="BF338" i="9"/>
  <c r="BF339" i="9"/>
  <c r="BF340" i="9"/>
  <c r="BF341" i="9"/>
  <c r="BF343" i="9"/>
  <c r="BF344" i="9"/>
  <c r="BF345" i="9"/>
  <c r="BF347" i="9"/>
  <c r="BF349" i="9"/>
  <c r="BF350" i="9"/>
  <c r="BF351" i="9"/>
  <c r="BF354" i="9"/>
  <c r="BF357" i="9"/>
  <c r="BF360" i="9"/>
  <c r="BF361" i="9"/>
  <c r="BF363" i="9"/>
  <c r="BF365" i="9"/>
  <c r="BF367" i="9"/>
  <c r="BF368" i="9"/>
  <c r="BF126" i="10"/>
  <c r="BF130" i="10"/>
  <c r="BF133" i="10"/>
  <c r="BF146" i="10"/>
  <c r="BF150" i="10"/>
  <c r="BF151" i="10"/>
  <c r="BF162" i="10"/>
  <c r="BF163" i="10"/>
  <c r="BF164" i="10"/>
  <c r="BF165" i="10"/>
  <c r="BF174" i="10"/>
  <c r="BF132" i="11"/>
  <c r="BF139" i="11"/>
  <c r="BF140" i="11"/>
  <c r="BF149" i="11"/>
  <c r="BF151" i="11"/>
  <c r="BF152" i="11"/>
  <c r="BF156" i="11"/>
  <c r="BF157" i="11"/>
  <c r="BK158" i="11"/>
  <c r="J158" i="11" s="1"/>
  <c r="J100" i="11" s="1"/>
  <c r="BF130" i="12"/>
  <c r="BF135" i="12"/>
  <c r="BF141" i="12"/>
  <c r="BF150" i="12"/>
  <c r="BF153" i="12"/>
  <c r="BF154" i="12"/>
  <c r="BF158" i="12"/>
  <c r="BF169" i="12"/>
  <c r="BF174" i="12"/>
  <c r="BF185" i="12"/>
  <c r="BF191" i="12"/>
  <c r="BF193" i="12"/>
  <c r="BF200" i="12"/>
  <c r="BF201" i="12"/>
  <c r="BF203" i="12"/>
  <c r="BF205" i="12"/>
  <c r="BF209" i="12"/>
  <c r="BF212" i="12"/>
  <c r="BF213" i="12"/>
  <c r="BF215" i="12"/>
  <c r="BF216" i="12"/>
  <c r="BF217" i="12"/>
  <c r="J35" i="6"/>
  <c r="AV100" i="1" s="1"/>
  <c r="F37" i="9"/>
  <c r="BD103" i="1" s="1"/>
  <c r="F38" i="6"/>
  <c r="BC100" i="1" s="1"/>
  <c r="F36" i="10"/>
  <c r="BC104" i="1" s="1"/>
  <c r="J35" i="2"/>
  <c r="AV96" i="1" s="1"/>
  <c r="F33" i="10"/>
  <c r="AZ104" i="1" s="1"/>
  <c r="J33" i="12"/>
  <c r="AV106" i="1" s="1"/>
  <c r="J33" i="10"/>
  <c r="AV104" i="1" s="1"/>
  <c r="J35" i="5"/>
  <c r="AV99" i="1" s="1"/>
  <c r="F39" i="6"/>
  <c r="BD100" i="1" s="1"/>
  <c r="F38" i="4"/>
  <c r="BC98" i="1" s="1"/>
  <c r="J35" i="3"/>
  <c r="AV97" i="1" s="1"/>
  <c r="F36" i="8"/>
  <c r="BC102" i="1" s="1"/>
  <c r="F35" i="7"/>
  <c r="BB101" i="1" s="1"/>
  <c r="F35" i="2"/>
  <c r="AZ96" i="1" s="1"/>
  <c r="F35" i="5"/>
  <c r="AZ99" i="1" s="1"/>
  <c r="F39" i="3"/>
  <c r="BD97" i="1" s="1"/>
  <c r="F35" i="11"/>
  <c r="BB105" i="1" s="1"/>
  <c r="F33" i="11"/>
  <c r="AZ105" i="1" s="1"/>
  <c r="F38" i="2"/>
  <c r="BC96" i="1" s="1"/>
  <c r="F37" i="10"/>
  <c r="BD104" i="1" s="1"/>
  <c r="F35" i="12"/>
  <c r="BB106" i="1" s="1"/>
  <c r="J33" i="7"/>
  <c r="AV101" i="1" s="1"/>
  <c r="F35" i="9"/>
  <c r="BB103" i="1" s="1"/>
  <c r="F39" i="5"/>
  <c r="BD99" i="1" s="1"/>
  <c r="F35" i="8"/>
  <c r="BB102" i="1" s="1"/>
  <c r="J35" i="4"/>
  <c r="AV98" i="1" s="1"/>
  <c r="F35" i="6"/>
  <c r="AZ100" i="1" s="1"/>
  <c r="F36" i="9"/>
  <c r="BC103" i="1" s="1"/>
  <c r="F33" i="7"/>
  <c r="AZ101" i="1" s="1"/>
  <c r="F37" i="4"/>
  <c r="BB98" i="1" s="1"/>
  <c r="J33" i="8"/>
  <c r="AV102" i="1" s="1"/>
  <c r="F37" i="11"/>
  <c r="BD105" i="1" s="1"/>
  <c r="F35" i="10"/>
  <c r="BB104" i="1" s="1"/>
  <c r="AS94" i="1"/>
  <c r="F35" i="4"/>
  <c r="AZ98" i="1" s="1"/>
  <c r="F36" i="11"/>
  <c r="BC105" i="1"/>
  <c r="F33" i="12"/>
  <c r="AZ106" i="1"/>
  <c r="F37" i="5"/>
  <c r="BB99" i="1"/>
  <c r="F36" i="7"/>
  <c r="BC101" i="1"/>
  <c r="F39" i="2"/>
  <c r="BD96" i="1"/>
  <c r="F37" i="7"/>
  <c r="BD101" i="1"/>
  <c r="F33" i="9"/>
  <c r="AZ103" i="1" s="1"/>
  <c r="F38" i="3"/>
  <c r="BC97" i="1" s="1"/>
  <c r="F37" i="2"/>
  <c r="BB96" i="1" s="1"/>
  <c r="J33" i="11"/>
  <c r="AV105" i="1" s="1"/>
  <c r="F35" i="3"/>
  <c r="AZ97" i="1" s="1"/>
  <c r="F37" i="3"/>
  <c r="BB97" i="1" s="1"/>
  <c r="F38" i="5"/>
  <c r="BC99" i="1" s="1"/>
  <c r="F37" i="8"/>
  <c r="BD102" i="1" s="1"/>
  <c r="F39" i="4"/>
  <c r="BD98" i="1" s="1"/>
  <c r="J33" i="9"/>
  <c r="AV103" i="1" s="1"/>
  <c r="F33" i="8"/>
  <c r="AZ102" i="1" s="1"/>
  <c r="F36" i="12"/>
  <c r="BC106" i="1" s="1"/>
  <c r="F37" i="6"/>
  <c r="BB100" i="1" s="1"/>
  <c r="F37" i="12"/>
  <c r="BD106" i="1" s="1"/>
  <c r="P142" i="3" l="1"/>
  <c r="R142" i="3"/>
  <c r="R121" i="11"/>
  <c r="BK142" i="6"/>
  <c r="J142" i="6"/>
  <c r="J103" i="6" s="1"/>
  <c r="T142" i="6"/>
  <c r="R164" i="2"/>
  <c r="R130" i="2"/>
  <c r="R126" i="12"/>
  <c r="R125" i="12"/>
  <c r="P136" i="4"/>
  <c r="T232" i="3"/>
  <c r="P208" i="9"/>
  <c r="BK130" i="9"/>
  <c r="T124" i="5"/>
  <c r="T123" i="5"/>
  <c r="R208" i="9"/>
  <c r="P130" i="2"/>
  <c r="AU96" i="1" s="1"/>
  <c r="R119" i="10"/>
  <c r="P126" i="12"/>
  <c r="P125" i="12"/>
  <c r="AU106" i="1" s="1"/>
  <c r="P119" i="10"/>
  <c r="AU104" i="1" s="1"/>
  <c r="T142" i="3"/>
  <c r="T141" i="3" s="1"/>
  <c r="BK121" i="11"/>
  <c r="J121" i="11" s="1"/>
  <c r="J30" i="11" s="1"/>
  <c r="AG105" i="1" s="1"/>
  <c r="BK121" i="8"/>
  <c r="J121" i="8" s="1"/>
  <c r="J97" i="8" s="1"/>
  <c r="R129" i="6"/>
  <c r="P126" i="4"/>
  <c r="AU98" i="1" s="1"/>
  <c r="T164" i="2"/>
  <c r="T208" i="9"/>
  <c r="R130" i="9"/>
  <c r="R129" i="9" s="1"/>
  <c r="P129" i="9"/>
  <c r="AU103" i="1" s="1"/>
  <c r="T129" i="6"/>
  <c r="R232" i="3"/>
  <c r="P121" i="11"/>
  <c r="AU105" i="1" s="1"/>
  <c r="BK142" i="3"/>
  <c r="T121" i="8"/>
  <c r="T120" i="8"/>
  <c r="T130" i="9"/>
  <c r="T129" i="9" s="1"/>
  <c r="T126" i="12"/>
  <c r="T125" i="12"/>
  <c r="P142" i="6"/>
  <c r="P129" i="6"/>
  <c r="AU100" i="1" s="1"/>
  <c r="P232" i="3"/>
  <c r="T131" i="2"/>
  <c r="T130" i="2"/>
  <c r="T121" i="11"/>
  <c r="R126" i="4"/>
  <c r="P121" i="8"/>
  <c r="P120" i="8"/>
  <c r="AU102" i="1" s="1"/>
  <c r="J131" i="9"/>
  <c r="J98" i="9" s="1"/>
  <c r="J233" i="3"/>
  <c r="J108" i="3" s="1"/>
  <c r="BK339" i="3"/>
  <c r="J339" i="3" s="1"/>
  <c r="J118" i="3" s="1"/>
  <c r="BK127" i="4"/>
  <c r="J127" i="4"/>
  <c r="J99" i="4" s="1"/>
  <c r="BK136" i="4"/>
  <c r="J136" i="4" s="1"/>
  <c r="J102" i="4" s="1"/>
  <c r="BK124" i="5"/>
  <c r="J124" i="5"/>
  <c r="J99" i="5" s="1"/>
  <c r="J157" i="6"/>
  <c r="J107" i="6" s="1"/>
  <c r="BK208" i="9"/>
  <c r="J208" i="9" s="1"/>
  <c r="J104" i="9" s="1"/>
  <c r="J122" i="11"/>
  <c r="J97" i="11"/>
  <c r="BK131" i="2"/>
  <c r="J131" i="2"/>
  <c r="J99" i="2" s="1"/>
  <c r="BK130" i="6"/>
  <c r="J130" i="6" s="1"/>
  <c r="J99" i="6" s="1"/>
  <c r="J119" i="7"/>
  <c r="J97" i="7"/>
  <c r="J120" i="7"/>
  <c r="J98" i="7"/>
  <c r="J143" i="3"/>
  <c r="J100" i="3"/>
  <c r="J143" i="6"/>
  <c r="J104" i="6"/>
  <c r="J122" i="8"/>
  <c r="J98" i="8"/>
  <c r="BK119" i="10"/>
  <c r="J119" i="10"/>
  <c r="J30" i="10" s="1"/>
  <c r="AG104" i="1" s="1"/>
  <c r="BK164" i="2"/>
  <c r="J164" i="2"/>
  <c r="J102" i="2" s="1"/>
  <c r="BK126" i="12"/>
  <c r="J126" i="12" s="1"/>
  <c r="J97" i="12" s="1"/>
  <c r="F34" i="10"/>
  <c r="BA104" i="1"/>
  <c r="J34" i="10"/>
  <c r="AW104" i="1"/>
  <c r="AT104" i="1"/>
  <c r="F36" i="3"/>
  <c r="BA97" i="1"/>
  <c r="J34" i="7"/>
  <c r="AW101" i="1"/>
  <c r="AT101" i="1" s="1"/>
  <c r="J36" i="2"/>
  <c r="AW96" i="1" s="1"/>
  <c r="AT96" i="1" s="1"/>
  <c r="F36" i="6"/>
  <c r="BA100" i="1"/>
  <c r="F34" i="7"/>
  <c r="BA101" i="1"/>
  <c r="J34" i="11"/>
  <c r="AW105" i="1"/>
  <c r="AT105" i="1" s="1"/>
  <c r="BD95" i="1"/>
  <c r="BD94" i="1" s="1"/>
  <c r="W33" i="1" s="1"/>
  <c r="J36" i="5"/>
  <c r="AW99" i="1"/>
  <c r="AT99" i="1" s="1"/>
  <c r="F36" i="4"/>
  <c r="BA98" i="1" s="1"/>
  <c r="F34" i="12"/>
  <c r="BA106" i="1" s="1"/>
  <c r="J30" i="7"/>
  <c r="AG101" i="1" s="1"/>
  <c r="AZ95" i="1"/>
  <c r="AZ94" i="1" s="1"/>
  <c r="W29" i="1" s="1"/>
  <c r="F34" i="8"/>
  <c r="BA102" i="1" s="1"/>
  <c r="J36" i="4"/>
  <c r="AW98" i="1" s="1"/>
  <c r="AT98" i="1" s="1"/>
  <c r="F36" i="5"/>
  <c r="BA99" i="1"/>
  <c r="F34" i="9"/>
  <c r="BA103" i="1" s="1"/>
  <c r="J36" i="6"/>
  <c r="AW100" i="1" s="1"/>
  <c r="AT100" i="1" s="1"/>
  <c r="J34" i="8"/>
  <c r="AW102" i="1"/>
  <c r="AT102" i="1" s="1"/>
  <c r="J36" i="3"/>
  <c r="AW97" i="1" s="1"/>
  <c r="AT97" i="1" s="1"/>
  <c r="J34" i="9"/>
  <c r="AW103" i="1" s="1"/>
  <c r="AT103" i="1" s="1"/>
  <c r="F34" i="11"/>
  <c r="BA105" i="1" s="1"/>
  <c r="BB95" i="1"/>
  <c r="AX95" i="1" s="1"/>
  <c r="BC95" i="1"/>
  <c r="AY95" i="1" s="1"/>
  <c r="F36" i="2"/>
  <c r="BA96" i="1" s="1"/>
  <c r="J34" i="12"/>
  <c r="AW106" i="1" s="1"/>
  <c r="AT106" i="1" s="1"/>
  <c r="AN101" i="1" l="1"/>
  <c r="AN105" i="1"/>
  <c r="BK141" i="3"/>
  <c r="J141" i="3" s="1"/>
  <c r="J98" i="3" s="1"/>
  <c r="BK129" i="9"/>
  <c r="J129" i="9" s="1"/>
  <c r="J96" i="9" s="1"/>
  <c r="R141" i="3"/>
  <c r="P141" i="3"/>
  <c r="AU97" i="1"/>
  <c r="J39" i="10"/>
  <c r="J39" i="7"/>
  <c r="J39" i="11"/>
  <c r="J130" i="9"/>
  <c r="J97" i="9" s="1"/>
  <c r="J142" i="3"/>
  <c r="J99" i="3" s="1"/>
  <c r="BK126" i="4"/>
  <c r="J126" i="4" s="1"/>
  <c r="J98" i="4" s="1"/>
  <c r="BK130" i="2"/>
  <c r="J130" i="2"/>
  <c r="BK123" i="5"/>
  <c r="J123" i="5"/>
  <c r="J96" i="11"/>
  <c r="BK129" i="6"/>
  <c r="J129" i="6" s="1"/>
  <c r="J32" i="6" s="1"/>
  <c r="AG100" i="1" s="1"/>
  <c r="AN100" i="1" s="1"/>
  <c r="J96" i="10"/>
  <c r="BK125" i="12"/>
  <c r="J125" i="12"/>
  <c r="J96" i="12" s="1"/>
  <c r="BK120" i="8"/>
  <c r="J120" i="8" s="1"/>
  <c r="J30" i="8" s="1"/>
  <c r="AG102" i="1" s="1"/>
  <c r="AN102" i="1" s="1"/>
  <c r="AN104" i="1"/>
  <c r="AU95" i="1"/>
  <c r="AU94" i="1" s="1"/>
  <c r="J32" i="2"/>
  <c r="AG96" i="1"/>
  <c r="AN96" i="1" s="1"/>
  <c r="AV95" i="1"/>
  <c r="AV94" i="1"/>
  <c r="AK29" i="1" s="1"/>
  <c r="BA95" i="1"/>
  <c r="AW95" i="1" s="1"/>
  <c r="BB94" i="1"/>
  <c r="AX94" i="1" s="1"/>
  <c r="BC94" i="1"/>
  <c r="W32" i="1" s="1"/>
  <c r="J32" i="5"/>
  <c r="AG99" i="1"/>
  <c r="AN99" i="1" s="1"/>
  <c r="J98" i="2" l="1"/>
  <c r="J98" i="5"/>
  <c r="J98" i="6"/>
  <c r="J96" i="8"/>
  <c r="J39" i="8"/>
  <c r="J41" i="2"/>
  <c r="J41" i="5"/>
  <c r="J41" i="6"/>
  <c r="AY94" i="1"/>
  <c r="J32" i="3"/>
  <c r="AG97" i="1"/>
  <c r="AN97" i="1" s="1"/>
  <c r="BA94" i="1"/>
  <c r="AW94" i="1" s="1"/>
  <c r="AK30" i="1" s="1"/>
  <c r="J30" i="12"/>
  <c r="AG106" i="1"/>
  <c r="AN106" i="1" s="1"/>
  <c r="W31" i="1"/>
  <c r="J30" i="9"/>
  <c r="AG103" i="1" s="1"/>
  <c r="AN103" i="1" s="1"/>
  <c r="J32" i="4"/>
  <c r="AG98" i="1" s="1"/>
  <c r="AN98" i="1" s="1"/>
  <c r="AT95" i="1"/>
  <c r="J41" i="4" l="1"/>
  <c r="J41" i="3"/>
  <c r="J39" i="12"/>
  <c r="J39" i="9"/>
  <c r="AG95" i="1"/>
  <c r="AG94" i="1" s="1"/>
  <c r="AT94" i="1"/>
  <c r="W30" i="1"/>
  <c r="AN95" i="1" l="1"/>
  <c r="AN94" i="1"/>
  <c r="AK26" i="1"/>
  <c r="AK35" i="1" s="1"/>
</calcChain>
</file>

<file path=xl/sharedStrings.xml><?xml version="1.0" encoding="utf-8"?>
<sst xmlns="http://schemas.openxmlformats.org/spreadsheetml/2006/main" count="13051" uniqueCount="2592">
  <si>
    <t>Export Komplet</t>
  </si>
  <si>
    <t/>
  </si>
  <si>
    <t>2.0</t>
  </si>
  <si>
    <t>False</t>
  </si>
  <si>
    <t>{f75636fe-9262-45c9-a1ef-e981008cf9e0}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</si>
  <si>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</si>
  <si>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</si>
  <si>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</si>
  <si>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</si>
  <si>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</si>
  <si>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</si>
  <si>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</si>
  <si>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</si>
  <si>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2018_MC_018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</si>
  <si>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</si>
  <si>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</si>
  <si>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miestnej komunikácie Zelený kríčok, PD - Verejné WC s kioskom</t>
  </si>
  <si>
    <t>JKSO:</t>
  </si>
  <si>
    <t>KS:</t>
  </si>
  <si>
    <t>Miesto:</t>
  </si>
  <si>
    <t>k.ú. Trnava, p.č. 8812/6, 8812/1</t>
  </si>
  <si>
    <t>Dátum:</t>
  </si>
  <si>
    <t>17.4.2020</t>
  </si>
  <si>
    <t>Objednávateľ:</t>
  </si>
  <si>
    <t>IČO:</t>
  </si>
  <si>
    <t>Mesto Trnava, Hlavná 1, 91771 Trnava</t>
  </si>
  <si>
    <t>IČ DPH:</t>
  </si>
  <si>
    <t>Zhotoviteľ:</t>
  </si>
  <si>
    <t>Vyplň údaj</t>
  </si>
  <si>
    <t>Projektant:</t>
  </si>
  <si>
    <t>44632461</t>
  </si>
  <si>
    <t>alfaPROJEKT, s.r.o.</t>
  </si>
  <si>
    <t>SK2022762709</t>
  </si>
  <si>
    <t>True</t>
  </si>
  <si>
    <t>Spracovateľ:</t>
  </si>
  <si>
    <t>MS</t>
  </si>
  <si>
    <t>Poznámka:</t>
  </si>
  <si>
    <t xml:space="preserve">Všetky uvedené komerčné názvy výrobkov sú informatívne a slúžia len na zadefinovanie požadovaných vlastností. Možno použiť akýkoľvek ekvivalentný výrobok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</si>
  <si>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</si>
  <si>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</si>
  <si>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</si>
  <si>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</si>
  <si>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</si>
  <si>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</si>
  <si>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</si>
  <si>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</si>
  <si>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</si>
  <si>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</si>
  <si>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</si>
  <si>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</si>
  <si>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</si>
  <si>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</si>
  <si>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</si>
  <si>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</si>
  <si>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</si>
  <si>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</si>
  <si>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</si>
  <si>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</si>
  <si>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</si>
  <si>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</si>
  <si>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</si>
  <si>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</si>
  <si>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</si>
  <si>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</si>
  <si>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</si>
  <si>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</si>
  <si>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</si>
  <si>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</si>
  <si>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</si>
  <si>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</si>
  <si>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</si>
  <si>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</si>
  <si>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</si>
  <si>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</si>
  <si>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</si>
  <si>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</si>
  <si>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</si>
  <si>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</si>
  <si>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</si>
  <si>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</si>
  <si>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</si>
  <si>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</si>
  <si>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</si>
  <si>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Architektúra</t>
  </si>
  <si>
    <t>STA</t>
  </si>
  <si>
    <t>1</t>
  </si>
  <si>
    <t>{1e8a9855-a80c-42a9-896e-1a783429dc8a}</t>
  </si>
  <si>
    <t>/</t>
  </si>
  <si>
    <t>001</t>
  </si>
  <si>
    <t>Zariadenie staveniska, búracie  a zemné práce</t>
  </si>
  <si>
    <t>Časť</t>
  </si>
  <si>
    <t>2</t>
  </si>
  <si>
    <t>{a88df12a-0801-4682-82c6-49877ca10a08}</t>
  </si>
  <si>
    <t>002</t>
  </si>
  <si>
    <t>Nové konštrukcie</t>
  </si>
  <si>
    <t>{f111a4ac-5cb5-4886-81cd-5abf15c22f92}</t>
  </si>
  <si>
    <t>003</t>
  </si>
  <si>
    <t>Výplňové konštrukcie otvorov</t>
  </si>
  <si>
    <t>{6b91bd54-d96f-4595-9454-3c3c6d930477}</t>
  </si>
  <si>
    <t>004</t>
  </si>
  <si>
    <t>Doplnky pre WC</t>
  </si>
  <si>
    <t>{e93128d3-34fd-42fa-9247-406008fd612d}</t>
  </si>
  <si>
    <t>005</t>
  </si>
  <si>
    <t>Kaskády, schodisko a kvetináče</t>
  </si>
  <si>
    <t>{634104a7-7c47-4c16-8cf2-40cc098c6d4c}</t>
  </si>
  <si>
    <t>02</t>
  </si>
  <si>
    <t>Vzduchotechnika</t>
  </si>
  <si>
    <t>{8373a52c-ccf1-41cd-8b8a-a033c9c78c70}</t>
  </si>
  <si>
    <t>03</t>
  </si>
  <si>
    <t>Elektroinštralácia</t>
  </si>
  <si>
    <t>{e30848a6-3e45-4ce4-83ef-153389ba0b1b}</t>
  </si>
  <si>
    <t xml:space="preserve"> </t>
  </si>
  <si>
    <t>04</t>
  </si>
  <si>
    <t>Zdravotechnika</t>
  </si>
  <si>
    <t>{bc2500f9-c049-432b-afe8-e2d61eb1fc58}</t>
  </si>
  <si>
    <t>05</t>
  </si>
  <si>
    <t>Plynoinštalácia</t>
  </si>
  <si>
    <t>{ef053526-f02f-4092-be78-e6444478f7f7}</t>
  </si>
  <si>
    <t>06</t>
  </si>
  <si>
    <t>Prekládka pripojovacieho plynovodu</t>
  </si>
  <si>
    <t>{91193445-5e6c-4e11-8790-ce5acdf1a66a}</t>
  </si>
  <si>
    <t>07</t>
  </si>
  <si>
    <t>Vykurovanie</t>
  </si>
  <si>
    <t>{df8fa71b-da4a-40a2-930c-fb8431757e4c}</t>
  </si>
  <si>
    <t>KRYCÍ LIST ROZPOČTU</t>
  </si>
  <si>
    <t>Objekt:</t>
  </si>
  <si>
    <t>01 - Architektúra</t>
  </si>
  <si>
    <t>Časť:</t>
  </si>
  <si>
    <t>001 - Zariadenie staveniska, búracie  a zemné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</si>
  <si>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</si>
  <si>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</si>
  <si>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</si>
  <si>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</si>
  <si>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</si>
  <si>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</si>
  <si>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</si>
  <si>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</si>
  <si>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</si>
  <si>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</si>
  <si>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</si>
  <si>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</si>
  <si>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</si>
  <si>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>VRN - Vedľajšie rozpočtové náklady</t>
  </si>
  <si>
    <t xml:space="preserve">    VRN10 - Inžinierska činnosť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</si>
  <si>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</si>
  <si>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</si>
  <si>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</si>
  <si>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</si>
  <si>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</si>
  <si>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</si>
  <si>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</si>
  <si>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</si>
  <si>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</si>
  <si>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</si>
  <si>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</si>
  <si>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</si>
  <si>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</si>
  <si>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</si>
  <si>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</si>
  <si>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</si>
  <si>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</si>
  <si>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113107142</t>
  </si>
  <si>
    <t>Odstránenie krytu asfaltového v ploche do 200 m2</t>
  </si>
  <si>
    <t>m2</t>
  </si>
  <si>
    <t>4</t>
  </si>
  <si>
    <t>1078699872</t>
  </si>
  <si>
    <t>121101002</t>
  </si>
  <si>
    <t>Odstránenie ornice ručne s vodorov. premiest., na hromady do 50 m hr. nad 150 mm</t>
  </si>
  <si>
    <t>m3</t>
  </si>
  <si>
    <t>-926993522</t>
  </si>
  <si>
    <t>3</t>
  </si>
  <si>
    <t>131301101</t>
  </si>
  <si>
    <t>Výkop nezapaženej jamy v hornine 4, do 100 m3</t>
  </si>
  <si>
    <t>593778260</t>
  </si>
  <si>
    <t>132311101</t>
  </si>
  <si>
    <t>Hĺbenie rýh šírky do 600 mm v  hornine tr.4</t>
  </si>
  <si>
    <t>-249810373</t>
  </si>
  <si>
    <t>5</t>
  </si>
  <si>
    <t>162501103</t>
  </si>
  <si>
    <t>Odstránenie násypu okolo budovy (výška cca 0,950 m, šírka cca 2 m, dĺžka cca 44 m)</t>
  </si>
  <si>
    <t>1431007930</t>
  </si>
  <si>
    <t>6</t>
  </si>
  <si>
    <t>162501104</t>
  </si>
  <si>
    <t>Vodorovné premiestnenie výkopku po spevnenej ceste z horniny tr.1-4 do 20 km</t>
  </si>
  <si>
    <t>1337400525</t>
  </si>
  <si>
    <t>7</t>
  </si>
  <si>
    <t>171201202</t>
  </si>
  <si>
    <t>Uloženie sypaniny na skládky nad 100 do 1000 m3</t>
  </si>
  <si>
    <t>-564758555</t>
  </si>
  <si>
    <t>8</t>
  </si>
  <si>
    <t>171209002</t>
  </si>
  <si>
    <t>Poplatok za skladovanie - zemina a kamenivo (17 05) ostatné</t>
  </si>
  <si>
    <t>t</t>
  </si>
  <si>
    <t>-1199022253</t>
  </si>
  <si>
    <t>9</t>
  </si>
  <si>
    <t>174101001</t>
  </si>
  <si>
    <t>Zásyp sypaninou so zhutnením jám, šachiet, rýh, zárezov alebo okolo objektov cca 25% vykopanej zeminy</t>
  </si>
  <si>
    <t>-1732390712</t>
  </si>
  <si>
    <t>Ostatné konštrukcie a práce-búranie</t>
  </si>
  <si>
    <t>10</t>
  </si>
  <si>
    <t>961031313</t>
  </si>
  <si>
    <t>Odstránenie múrikov s oplechovaním</t>
  </si>
  <si>
    <t>-1506625603</t>
  </si>
  <si>
    <t>11</t>
  </si>
  <si>
    <t>9610551</t>
  </si>
  <si>
    <t>Odstránenie podkladovej dosky 1.PP (v miestach kladenia nových rúr) podľa PD ZTI</t>
  </si>
  <si>
    <t>súbor</t>
  </si>
  <si>
    <t>-1493775745</t>
  </si>
  <si>
    <t>12</t>
  </si>
  <si>
    <t>962022398</t>
  </si>
  <si>
    <t xml:space="preserve">Búranie muriva </t>
  </si>
  <si>
    <t>1215086356</t>
  </si>
  <si>
    <t>13</t>
  </si>
  <si>
    <t>962031138</t>
  </si>
  <si>
    <t>Vybúranie prímurovky</t>
  </si>
  <si>
    <t>-1670434896</t>
  </si>
  <si>
    <t>14</t>
  </si>
  <si>
    <t>963051114</t>
  </si>
  <si>
    <t>Odstránenie časti stropnej dosky</t>
  </si>
  <si>
    <t>-774832693</t>
  </si>
  <si>
    <t>15</t>
  </si>
  <si>
    <t>965042141</t>
  </si>
  <si>
    <t>Búranie podkladov pod dlažby, liatych dlažieb a mazanín,betón alebo liaty asfalt hr.do 100 mm, plochy nad 4 m2 -2,20000t</t>
  </si>
  <si>
    <t>-1576479426</t>
  </si>
  <si>
    <t>16</t>
  </si>
  <si>
    <t>965081712</t>
  </si>
  <si>
    <t>Búranie dlažieb, bez podklad. lôžka z xylolit., alebo keramických dlaždíc hr. do 10 mm,  -0,02000t</t>
  </si>
  <si>
    <t>765519024</t>
  </si>
  <si>
    <t>17</t>
  </si>
  <si>
    <t>968061112</t>
  </si>
  <si>
    <t>Vyvesenie okenného krídla do suti plochy do 1, 5 m2, -0,01200t</t>
  </si>
  <si>
    <t>ks</t>
  </si>
  <si>
    <t>-1472716416</t>
  </si>
  <si>
    <t>18</t>
  </si>
  <si>
    <t>968061125</t>
  </si>
  <si>
    <t>Vyvesenie dreveného dverného krídla do suti plochy do 2 m2, -0,02400t</t>
  </si>
  <si>
    <t>1337111226</t>
  </si>
  <si>
    <t>19</t>
  </si>
  <si>
    <t>968062244</t>
  </si>
  <si>
    <t>Vybúranie rámov okien plochy do 1 m2,  -0,04100t</t>
  </si>
  <si>
    <t>-503360645</t>
  </si>
  <si>
    <t>968071114</t>
  </si>
  <si>
    <t>Odstránenie kovovej bráničky</t>
  </si>
  <si>
    <t>-1901652656</t>
  </si>
  <si>
    <t>21</t>
  </si>
  <si>
    <t>968072455</t>
  </si>
  <si>
    <t>Vybúranie kovových dverových zárubní plochy vrátane prahu do 2 m2,  -0,07600t</t>
  </si>
  <si>
    <t>-247790292</t>
  </si>
  <si>
    <t>22</t>
  </si>
  <si>
    <t>976071111</t>
  </si>
  <si>
    <t>Vybúranie kovových zábradlí,  -0,03700t</t>
  </si>
  <si>
    <t>m</t>
  </si>
  <si>
    <t>1202271274</t>
  </si>
  <si>
    <t>23</t>
  </si>
  <si>
    <t>978011191</t>
  </si>
  <si>
    <t>Otlčenie omietok stropov vnútorných vápenných alebo vápennocementových v rozsahu do 100 %,  -0,05000t</t>
  </si>
  <si>
    <t>6232741</t>
  </si>
  <si>
    <t>24</t>
  </si>
  <si>
    <t>978013191</t>
  </si>
  <si>
    <t>Otlčenie omietok stien vnútorných vápenných alebo vápennocementových v rozsahu do 100 %,  -0,04600t</t>
  </si>
  <si>
    <t>821003932</t>
  </si>
  <si>
    <t>25</t>
  </si>
  <si>
    <t>978059531</t>
  </si>
  <si>
    <t>Odsekanie a odobratie obkladu z vnútorných stien -0,06800t</t>
  </si>
  <si>
    <t>1330453913</t>
  </si>
  <si>
    <t>26</t>
  </si>
  <si>
    <t>979011111</t>
  </si>
  <si>
    <t>Zvislá doprava sutiny a vybúraných hmôt</t>
  </si>
  <si>
    <t>-769447495</t>
  </si>
  <si>
    <t>27</t>
  </si>
  <si>
    <t>979081111</t>
  </si>
  <si>
    <t>Odvoz sutiny a vybúraných hmôt na skládku do 20 km</t>
  </si>
  <si>
    <t>972815468</t>
  </si>
  <si>
    <t>28</t>
  </si>
  <si>
    <t>979082111</t>
  </si>
  <si>
    <t>Vnútrostavenisková doprava sutiny a vybúraných hmôt</t>
  </si>
  <si>
    <t>-445082211</t>
  </si>
  <si>
    <t>29</t>
  </si>
  <si>
    <t>979089612</t>
  </si>
  <si>
    <t>Poplatok za skladovanie - iné odpady zo stavieb a demolácií (17 09), ostatné</t>
  </si>
  <si>
    <t>571750345</t>
  </si>
  <si>
    <t>30</t>
  </si>
  <si>
    <t>pol0014</t>
  </si>
  <si>
    <t>Demontáž jestvujúcej strešnej skladby až po nosnú konštrukciu</t>
  </si>
  <si>
    <t>2102663685</t>
  </si>
  <si>
    <t>PSV</t>
  </si>
  <si>
    <t>Práce a dodávky PSV</t>
  </si>
  <si>
    <t>764</t>
  </si>
  <si>
    <t>Konštrukcie klampiarske</t>
  </si>
  <si>
    <t>31</t>
  </si>
  <si>
    <t>764410850</t>
  </si>
  <si>
    <t>Demontáž oplechovania parapetov rš od 100 do 330 mm,  -0,00135t</t>
  </si>
  <si>
    <t>41607033</t>
  </si>
  <si>
    <t>32</t>
  </si>
  <si>
    <t>764453</t>
  </si>
  <si>
    <t>Demontáž komínovej rúry</t>
  </si>
  <si>
    <t>-870628981</t>
  </si>
  <si>
    <t>33</t>
  </si>
  <si>
    <t>764454</t>
  </si>
  <si>
    <t>Demontáž vetracieho potrubia</t>
  </si>
  <si>
    <t>863463205</t>
  </si>
  <si>
    <t>766</t>
  </si>
  <si>
    <t>Konštrukcie stolárske</t>
  </si>
  <si>
    <t>34</t>
  </si>
  <si>
    <t>766694985</t>
  </si>
  <si>
    <t>Demontáž parapetnej dosky vnútornej</t>
  </si>
  <si>
    <t>1578032884</t>
  </si>
  <si>
    <t>767</t>
  </si>
  <si>
    <t>Konštrukcie doplnkové kovové</t>
  </si>
  <si>
    <t>35</t>
  </si>
  <si>
    <t>767132813</t>
  </si>
  <si>
    <t>Demontáž WC stienok vrátane dvier,  -0,01800t</t>
  </si>
  <si>
    <t>290964661</t>
  </si>
  <si>
    <t>36</t>
  </si>
  <si>
    <t>767914</t>
  </si>
  <si>
    <t>Demonráž krycej konštrukcie potrubia</t>
  </si>
  <si>
    <t>1666302073</t>
  </si>
  <si>
    <t>769</t>
  </si>
  <si>
    <t>Montáž vzduchotechnických zariadení</t>
  </si>
  <si>
    <t>37</t>
  </si>
  <si>
    <t>769082785</t>
  </si>
  <si>
    <t xml:space="preserve">Odstránenie ventilátorov a vetracích mirežok_x000D_
</t>
  </si>
  <si>
    <t>1836344889</t>
  </si>
  <si>
    <t>VRN</t>
  </si>
  <si>
    <t>Vedľajšie rozpočtové náklady</t>
  </si>
  <si>
    <t>38</t>
  </si>
  <si>
    <t>0006000110.S</t>
  </si>
  <si>
    <t>Zariadenie staveniska - zriadenie</t>
  </si>
  <si>
    <t>súbr</t>
  </si>
  <si>
    <t>1024</t>
  </si>
  <si>
    <t>-2129019834</t>
  </si>
  <si>
    <t>39</t>
  </si>
  <si>
    <t>0006000111.S</t>
  </si>
  <si>
    <t>Zariadenie staveniska - odstránenie</t>
  </si>
  <si>
    <t>171879274</t>
  </si>
  <si>
    <t>VRN10</t>
  </si>
  <si>
    <t>Inžinierska činnosť</t>
  </si>
  <si>
    <t>40</t>
  </si>
  <si>
    <t>001000035</t>
  </si>
  <si>
    <t>Inžinierska činnosť - skúšky základového podložia</t>
  </si>
  <si>
    <t>eur</t>
  </si>
  <si>
    <t>768562998</t>
  </si>
  <si>
    <t>41</t>
  </si>
  <si>
    <t>001000036</t>
  </si>
  <si>
    <t>Inžinierska činnosť - skúšky miery zhutnenia</t>
  </si>
  <si>
    <t>2036299415</t>
  </si>
  <si>
    <t>002 - Nové konštrukcie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</si>
  <si>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</si>
  <si>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</si>
  <si>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</si>
  <si>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</si>
  <si>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</si>
  <si>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</si>
  <si>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</si>
  <si>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</si>
  <si>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</si>
  <si>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763 - Konštrukcie - drevostavby</t>
  </si>
  <si>
    <t xml:space="preserve">    771 - Podlahy z dlaždíc</t>
  </si>
  <si>
    <t xml:space="preserve">    781 - Dokončovacie práce a obklady</t>
  </si>
  <si>
    <t xml:space="preserve">    784 - Dokončovacie práce - maľby</t>
  </si>
  <si>
    <t xml:space="preserve">    787 - Dokončovacie práce - zasklievanie</t>
  </si>
  <si>
    <t xml:space="preserve">    VRN04 - Projektové práce</t>
  </si>
  <si>
    <t>Zakladanie</t>
  </si>
  <si>
    <t>2715630</t>
  </si>
  <si>
    <t>Vyplnenie medzery medzi existujúcim 1.PP a prístavbou jemným štrkom</t>
  </si>
  <si>
    <t>1258487714</t>
  </si>
  <si>
    <t>271573001</t>
  </si>
  <si>
    <t>Násyp pod základové  konštrukcie so zhutnením zo štrkopiesku fr.0-32 mm</t>
  </si>
  <si>
    <t>822902294</t>
  </si>
  <si>
    <t>273313521</t>
  </si>
  <si>
    <t>Betón pod základmi, prostý tr. C 12/15</t>
  </si>
  <si>
    <t>-1313674478</t>
  </si>
  <si>
    <t>273313711</t>
  </si>
  <si>
    <t>Betón podkladových dosiek, prostý tr. C 25/30</t>
  </si>
  <si>
    <t>1642440446</t>
  </si>
  <si>
    <t>411362442</t>
  </si>
  <si>
    <t>Výstuž stropov doskových, trámových, vložkových, konzolových, balkónových, zo sietí KARI, priemer drôtu 8/8 mm, veľkosť oka 150x150 mm</t>
  </si>
  <si>
    <t>1127526343</t>
  </si>
  <si>
    <t>273321411</t>
  </si>
  <si>
    <t>Betón základových dosiek, železový (bez výstuže), tr. C 25/30</t>
  </si>
  <si>
    <t>1324140584</t>
  </si>
  <si>
    <t>274271303</t>
  </si>
  <si>
    <t>1291221077</t>
  </si>
  <si>
    <t>274321411</t>
  </si>
  <si>
    <t>Betón základových pásov, železový (bez výstuže), tr. C 25/30 - betonáž do výkopu</t>
  </si>
  <si>
    <t>964525583</t>
  </si>
  <si>
    <t>274361821</t>
  </si>
  <si>
    <t>Výstuž základov z ocele B 500B</t>
  </si>
  <si>
    <t>-527566059</t>
  </si>
  <si>
    <t>Zvislé a kompletné konštrukcie</t>
  </si>
  <si>
    <t>3112345</t>
  </si>
  <si>
    <t>Zamurovanie otvoru v nosnej stene z keramickej tehly</t>
  </si>
  <si>
    <t>448061059</t>
  </si>
  <si>
    <t>311271303</t>
  </si>
  <si>
    <t>Murivo nosné (m3) debniaca tvárnica 50x30x25 s betónovou výplňou hr. 300 mm</t>
  </si>
  <si>
    <t>1085738108</t>
  </si>
  <si>
    <t>311271305</t>
  </si>
  <si>
    <t>Murivo nosné (m3) debniaca tvárnica 50x50x25 s betónovou výplňou hr. 500 mm</t>
  </si>
  <si>
    <t>1178181130</t>
  </si>
  <si>
    <t>311272124</t>
  </si>
  <si>
    <t>Murivo nosné (m3) z tvárnic pórobetónových hr. 300 mm P3-450 hladkých, na MVC a maltu systémovú (300x249x499)</t>
  </si>
  <si>
    <t>1618840171</t>
  </si>
  <si>
    <t>3112721241</t>
  </si>
  <si>
    <t>Zhotovenie doplnkov - výklenky pre skrine plynu a elektro výkres A 12</t>
  </si>
  <si>
    <t>-1804274632</t>
  </si>
  <si>
    <t>3112721242</t>
  </si>
  <si>
    <t>Murivo nosné (m3) z pórobetónových tvárnic hr. 300 mm P2-400 hladkých (300x249x499)</t>
  </si>
  <si>
    <t>484478917</t>
  </si>
  <si>
    <t>311321411</t>
  </si>
  <si>
    <t>Betón nadzákladových stien tr. C 25/30</t>
  </si>
  <si>
    <t>-182698903</t>
  </si>
  <si>
    <t>314275</t>
  </si>
  <si>
    <t>Nadmurovanie komínového telesa šamotovými  tehlami cca 2,1 , vložkovanie komína, plechový nadstavec výšky 1 m, kruhového prierezu s krycou strieškou, oplechovanie z Pz plechom s povrchom z práškovaného vypaľovaného laku</t>
  </si>
  <si>
    <t>súb.</t>
  </si>
  <si>
    <t>355106820</t>
  </si>
  <si>
    <t>314276</t>
  </si>
  <si>
    <t>Kryt zo stĺpovej DT 4000x400 mm pre odvodné rekuperačné potrubie, ukončené protidažďovou mriežkou. Zakotvenie tvárnic murivovými spojkami. Uzavretie betónovou platňou, oplechovanie z Pz plechom s povrchom z práškovaného vypaľovaného laku</t>
  </si>
  <si>
    <t>-580966362</t>
  </si>
  <si>
    <t>317161</t>
  </si>
  <si>
    <t>Preklad keramický (Porotherm KPP 12 alebo ekvivalentný)</t>
  </si>
  <si>
    <t>-1673452711</t>
  </si>
  <si>
    <t>3171611</t>
  </si>
  <si>
    <t>Montáž prekladov nosných 2 x IPE opláštený sádrokartónom</t>
  </si>
  <si>
    <t>1283543088</t>
  </si>
  <si>
    <t>M</t>
  </si>
  <si>
    <t>13482610</t>
  </si>
  <si>
    <t>Tyče oceľové prierezu IPE DN 180 mm</t>
  </si>
  <si>
    <t>-1750345388</t>
  </si>
  <si>
    <t>5903048000</t>
  </si>
  <si>
    <t>Dosky sadrokartónové stavebné ob. RB hr.12,5 mm</t>
  </si>
  <si>
    <t>2059387839</t>
  </si>
  <si>
    <t>331321315</t>
  </si>
  <si>
    <t>Betón stĺpov a pilierov hranatých, ťahadiel, rámových stojok, vzpier, železový (bez výstuže) tr. C 20/25</t>
  </si>
  <si>
    <t>-1916581980</t>
  </si>
  <si>
    <t>331351101</t>
  </si>
  <si>
    <t>Debnenie hranatých stĺpov prierezu pravouhlého štvoruholníka výšky do 4 m, zhotovenie</t>
  </si>
  <si>
    <t>-1353140921</t>
  </si>
  <si>
    <t>331351102</t>
  </si>
  <si>
    <t>Debnenie hranatých stĺpov prierezu pravouhlého štvoruholníka výšky do 4 m, odstránenie</t>
  </si>
  <si>
    <t>-700910980</t>
  </si>
  <si>
    <t>331361821</t>
  </si>
  <si>
    <t>Výstuž stĺpov, pilierov, stojok hranatých z bet. ocele 10505</t>
  </si>
  <si>
    <t>-1893473831</t>
  </si>
  <si>
    <t>3422420</t>
  </si>
  <si>
    <t>Vymurovanie priečky z keramických tvárnic</t>
  </si>
  <si>
    <t>-2083180098</t>
  </si>
  <si>
    <t>Vodorovné konštrukcie</t>
  </si>
  <si>
    <t>411321314</t>
  </si>
  <si>
    <t>Betón stropov doskových a trámových,  železový tr. C 20/25</t>
  </si>
  <si>
    <t>-567860243</t>
  </si>
  <si>
    <t>411351101</t>
  </si>
  <si>
    <t>Debnenie stropov doskových zhotovenie</t>
  </si>
  <si>
    <t>274070231</t>
  </si>
  <si>
    <t>411351102</t>
  </si>
  <si>
    <t>Debnenie stropov doskových odstránenie</t>
  </si>
  <si>
    <t>-244210354</t>
  </si>
  <si>
    <t>411354171</t>
  </si>
  <si>
    <t>Podporná konštrukcia stropov výšky do 4 m pre zaťaženie do 5 kPa zhotovenie</t>
  </si>
  <si>
    <t>642872835</t>
  </si>
  <si>
    <t>411354172</t>
  </si>
  <si>
    <t>Podporná konštrukcia stropov výšky do 4 m pre zaťaženie do 5 kPa odstránenie</t>
  </si>
  <si>
    <t>987038686</t>
  </si>
  <si>
    <t>411361821</t>
  </si>
  <si>
    <t>Výstuž stropov doskových, trámových, vložkových,konzolových alebo balkónových, 10505</t>
  </si>
  <si>
    <t>1294229408</t>
  </si>
  <si>
    <t>417321414</t>
  </si>
  <si>
    <t>Betón stužujúcich pásov a vencov a prekladov železový tr. C 20/25</t>
  </si>
  <si>
    <t>-1430315294</t>
  </si>
  <si>
    <t>417351115</t>
  </si>
  <si>
    <t>Debnenie bočníc stužujúcich pásov a vencov a prekladov vrátane vzpier zhotovenie</t>
  </si>
  <si>
    <t>701212916</t>
  </si>
  <si>
    <t>417351116</t>
  </si>
  <si>
    <t>Debnenie bočníc stužujúcich pásov a vencov vrátane vzpier odstránenie</t>
  </si>
  <si>
    <t>-160257690</t>
  </si>
  <si>
    <t>417361821</t>
  </si>
  <si>
    <t>Výstuž stužujúcich pásov a vencov a prekladov z betonárskej ocele 10505</t>
  </si>
  <si>
    <t>366932350</t>
  </si>
  <si>
    <t>Komunikácie</t>
  </si>
  <si>
    <t>564261111</t>
  </si>
  <si>
    <t>Podklad alebo podsyp zo štrkopiesku s rozprestretím, vlhčením a zhutnením, po zhutnení hr. 200 mm</t>
  </si>
  <si>
    <t>1624091388</t>
  </si>
  <si>
    <t>596911113</t>
  </si>
  <si>
    <t>Dlažba z betónových platní  25x25 cm - hr.80 mm so zriadením lôžka z kameniva hr. 4 cm</t>
  </si>
  <si>
    <t>1494767464</t>
  </si>
  <si>
    <t>5922901470</t>
  </si>
  <si>
    <t>Betónová dlažba 25x25 cm - hr.80 mm</t>
  </si>
  <si>
    <t>-269580076</t>
  </si>
  <si>
    <t>Úpravy povrchov, podlahy, osadenie</t>
  </si>
  <si>
    <t>611460241</t>
  </si>
  <si>
    <t>Vnútorná omietka stropov vápennocementová jadrová , hr. 10 mm</t>
  </si>
  <si>
    <t>-216205683</t>
  </si>
  <si>
    <t>42</t>
  </si>
  <si>
    <t>611461115</t>
  </si>
  <si>
    <t>Príprava vnútorného podkladu stropov penetračný náter (BetonKontakt alebo ekvivalentný)</t>
  </si>
  <si>
    <t>480585634</t>
  </si>
  <si>
    <t>43</t>
  </si>
  <si>
    <t>612465113</t>
  </si>
  <si>
    <t>Príprava vnútorného podkladu stien, penetračný náter</t>
  </si>
  <si>
    <t>-1831623413</t>
  </si>
  <si>
    <t>44</t>
  </si>
  <si>
    <t>612465135</t>
  </si>
  <si>
    <t xml:space="preserve">Vnútorná omietka stien , vápennocementová, hr. 10 mm </t>
  </si>
  <si>
    <t>-1918993380</t>
  </si>
  <si>
    <t>45</t>
  </si>
  <si>
    <t>6212550</t>
  </si>
  <si>
    <t>Montáž obkladu fasády z fasádnych dosiek, s nosnou fasádnou konštrukciou</t>
  </si>
  <si>
    <t>-1707190865</t>
  </si>
  <si>
    <t>46</t>
  </si>
  <si>
    <t>5915600100</t>
  </si>
  <si>
    <t>Fasádne dosky z vysokotlakových dekoratívnych laminátov HPL (FUNDERMAX alebo ekvivalentný)</t>
  </si>
  <si>
    <t>325739251</t>
  </si>
  <si>
    <t>47</t>
  </si>
  <si>
    <t>6212551</t>
  </si>
  <si>
    <t>1571062964</t>
  </si>
  <si>
    <t>48</t>
  </si>
  <si>
    <t>111</t>
  </si>
  <si>
    <t>Soklová terasová doska (Twinson Massive alebo ekvivalentné) hr.10 mm</t>
  </si>
  <si>
    <t>975712190</t>
  </si>
  <si>
    <t>49</t>
  </si>
  <si>
    <t>6212552</t>
  </si>
  <si>
    <t>Pomocná konštrukcia z profilov CW 50 na ktorú bude prichytená nosná fasádna konštrukcia</t>
  </si>
  <si>
    <t>110497484</t>
  </si>
  <si>
    <t>50</t>
  </si>
  <si>
    <t>6212553</t>
  </si>
  <si>
    <t>Systémové doplnky fasádneho systému s obkladom z fasádnych dosiek (lišty, spojky...)</t>
  </si>
  <si>
    <t>1661838644</t>
  </si>
  <si>
    <t>51</t>
  </si>
  <si>
    <t>622258096</t>
  </si>
  <si>
    <t>Kontaktný zatepľovací systém pre sokel hr. 100 mm (nenasiakavá tepelná izolácia)</t>
  </si>
  <si>
    <t>-1554008865</t>
  </si>
  <si>
    <t>52</t>
  </si>
  <si>
    <t>622258255</t>
  </si>
  <si>
    <t>Kontaktný zatepľovací systém hr. 100 mm - dosky z MW s polepom netkanou textíliou (Isover Fassil NT alebo ekvivalentný)</t>
  </si>
  <si>
    <t>1433513979</t>
  </si>
  <si>
    <t>53</t>
  </si>
  <si>
    <t>622258257</t>
  </si>
  <si>
    <t>Kontaktný zatepľovací systém ostenia hr. 30 mm - dosky z MW s polepom netkanou textíliou (Isover Fassil NT alebo ekvivalentný)</t>
  </si>
  <si>
    <t>-610655365</t>
  </si>
  <si>
    <t>54</t>
  </si>
  <si>
    <t>622462</t>
  </si>
  <si>
    <t>Očistenie a poometanie omietok pred aplikáciou sanačného systému</t>
  </si>
  <si>
    <t>-685935898</t>
  </si>
  <si>
    <t>55</t>
  </si>
  <si>
    <t>622462402</t>
  </si>
  <si>
    <t>Vonkajšia sanačná omietka stien - príprava podkladu penetračným náterom, krytie 100%</t>
  </si>
  <si>
    <t>943299480</t>
  </si>
  <si>
    <t>56</t>
  </si>
  <si>
    <t>622462411</t>
  </si>
  <si>
    <t>Vonkajšia sanačná omietka stien hr. 20 mm</t>
  </si>
  <si>
    <t>-627368227</t>
  </si>
  <si>
    <t>57</t>
  </si>
  <si>
    <t>6224657</t>
  </si>
  <si>
    <t xml:space="preserve">Príprava podkladu Adhézny mostík </t>
  </si>
  <si>
    <t>-162901493</t>
  </si>
  <si>
    <t>58</t>
  </si>
  <si>
    <t>622468122</t>
  </si>
  <si>
    <t>Vonkajšia omietka stien tenkovrstvová K 1,5, armovacia hmota + sieťka</t>
  </si>
  <si>
    <t>1090406030</t>
  </si>
  <si>
    <t>59</t>
  </si>
  <si>
    <t>6224681224</t>
  </si>
  <si>
    <t>Systémové doplnkové prvky (zakladacie lišty, odkvapové lišty, rohovníky...) pre KZS</t>
  </si>
  <si>
    <t>-287268361</t>
  </si>
  <si>
    <t>60</t>
  </si>
  <si>
    <t>6252580</t>
  </si>
  <si>
    <t>Kontaktný zatepľovací systém hr. 20 mm (EPS 70 F)</t>
  </si>
  <si>
    <t>-562940966</t>
  </si>
  <si>
    <t>61</t>
  </si>
  <si>
    <t>625258111</t>
  </si>
  <si>
    <t xml:space="preserve">Kontaktný zatepľovací systém hr. 30 mm tepelnoizolačné dosky z PIR polyuretánovej peny ( Isover Purenotherm alebo ekvivalentný) </t>
  </si>
  <si>
    <t>-2110132697</t>
  </si>
  <si>
    <t>62</t>
  </si>
  <si>
    <t>625258112</t>
  </si>
  <si>
    <t xml:space="preserve">Kontaktný zatepľovací systém hr. 30 mm ostenia tepelnoizolačné dosky z PIR polyuretánovej peny ( Isover Purenotherm alebo ekvivalentný) </t>
  </si>
  <si>
    <t>805444726</t>
  </si>
  <si>
    <t>63</t>
  </si>
  <si>
    <t>625258125</t>
  </si>
  <si>
    <t>Kontaktný zatepľovací systém strop hr. 80 mm  (EPS 70 F)</t>
  </si>
  <si>
    <t>109395019</t>
  </si>
  <si>
    <t>64</t>
  </si>
  <si>
    <t>625258185</t>
  </si>
  <si>
    <t>Kontaktný zatepľovací systém hr. 80 mm (EPS 70 F)</t>
  </si>
  <si>
    <t>1991407279</t>
  </si>
  <si>
    <t>65</t>
  </si>
  <si>
    <t>62525877</t>
  </si>
  <si>
    <t xml:space="preserve">Kontaktný zatepľovací systém hr. 90 mm tepelnoizolačné dosky z PIR polyuretánovej peny ( Isover Purenotherm alebo ekvivalentný) </t>
  </si>
  <si>
    <t>2120542708</t>
  </si>
  <si>
    <t>66</t>
  </si>
  <si>
    <t>632200048</t>
  </si>
  <si>
    <t>Montáž dlažby kladená na sucho na rektifikačné terče na plochých strechách, vrátane hliníkového roštu</t>
  </si>
  <si>
    <t>-1056463251</t>
  </si>
  <si>
    <t>67</t>
  </si>
  <si>
    <t>5921957010</t>
  </si>
  <si>
    <t>Rektifikačné terče</t>
  </si>
  <si>
    <t>1528854344</t>
  </si>
  <si>
    <t>68</t>
  </si>
  <si>
    <t>59219570102</t>
  </si>
  <si>
    <t>Hliníkový rošt</t>
  </si>
  <si>
    <t>-1332671530</t>
  </si>
  <si>
    <t>69</t>
  </si>
  <si>
    <t>5922900790</t>
  </si>
  <si>
    <t>Terasové dosky (Twinson Massive alebo ekvivalentné) hr.20 mm</t>
  </si>
  <si>
    <t>-1578971391</t>
  </si>
  <si>
    <t>70</t>
  </si>
  <si>
    <t>632450024</t>
  </si>
  <si>
    <t>Betónový poter vystužený hr. 53 mm</t>
  </si>
  <si>
    <t>1739776123</t>
  </si>
  <si>
    <t>71</t>
  </si>
  <si>
    <t>6324500241</t>
  </si>
  <si>
    <t>Betónový poter vystužený hr. 50 mm</t>
  </si>
  <si>
    <t>-1165465622</t>
  </si>
  <si>
    <t>72</t>
  </si>
  <si>
    <t>632450025</t>
  </si>
  <si>
    <t>Betónový poter vystužený hr 52 mm</t>
  </si>
  <si>
    <t>-874524550</t>
  </si>
  <si>
    <t>73</t>
  </si>
  <si>
    <t>632450026</t>
  </si>
  <si>
    <t>Betónový poter vystužený hr 62 mm</t>
  </si>
  <si>
    <t>1052507697</t>
  </si>
  <si>
    <t>74</t>
  </si>
  <si>
    <t>632450027</t>
  </si>
  <si>
    <t>Betónový poter vystužený hr 63 mm</t>
  </si>
  <si>
    <t>-1192506442</t>
  </si>
  <si>
    <t>75</t>
  </si>
  <si>
    <t>6324772088</t>
  </si>
  <si>
    <t>Samonivelizačná stierka hr. 5 mm</t>
  </si>
  <si>
    <t>-460474629</t>
  </si>
  <si>
    <t>76</t>
  </si>
  <si>
    <t>941941031</t>
  </si>
  <si>
    <t>Montáž lešenia ľahkého pracovného radového s podlahami šírky od 0,80 do 1,00 m, výšky do 10 m</t>
  </si>
  <si>
    <t>89511864</t>
  </si>
  <si>
    <t>77</t>
  </si>
  <si>
    <t>941941191</t>
  </si>
  <si>
    <t>Príplatok za prvý a každý ďalší i začatý mesiac použitia lešenia ľahkého pracovného radového s podlahami šírky od 0,80 do 1,00 m, výšky do 10 m</t>
  </si>
  <si>
    <t>1508310331</t>
  </si>
  <si>
    <t>78</t>
  </si>
  <si>
    <t>941941831</t>
  </si>
  <si>
    <t>Demontáž lešenia ľahkého pracovného radového s podlahami šírky nad 0,80 do 1,00 m, výšky do 10 m</t>
  </si>
  <si>
    <t>2075881488</t>
  </si>
  <si>
    <t>79</t>
  </si>
  <si>
    <t>941955001</t>
  </si>
  <si>
    <t>Lešenie ľahké pracovné pomocné, s výškou lešeňovej podlahy do 1,20 m</t>
  </si>
  <si>
    <t>-737468481</t>
  </si>
  <si>
    <t>80</t>
  </si>
  <si>
    <t>944944103</t>
  </si>
  <si>
    <t>Ochranná sieť na boku lešenia</t>
  </si>
  <si>
    <t>-1025525559</t>
  </si>
  <si>
    <t>81</t>
  </si>
  <si>
    <t>944944803</t>
  </si>
  <si>
    <t>Demontáž ochrannej siete na boku lešenia</t>
  </si>
  <si>
    <t>-1524134646</t>
  </si>
  <si>
    <t>99</t>
  </si>
  <si>
    <t>Presun hmôt HSV</t>
  </si>
  <si>
    <t>82</t>
  </si>
  <si>
    <t>999281111</t>
  </si>
  <si>
    <t>Presun hmôt pre opravy a údržbu objektov vrátane vonkajších plášťov výšky do 25 m</t>
  </si>
  <si>
    <t>639444079</t>
  </si>
  <si>
    <t>711</t>
  </si>
  <si>
    <t>Izolácie proti vode a vlhkosti</t>
  </si>
  <si>
    <t>83</t>
  </si>
  <si>
    <t>180802116</t>
  </si>
  <si>
    <t>Ochranná štrková vrstva strešnej hydroizolácie hr. 60 mm</t>
  </si>
  <si>
    <t>-342370522</t>
  </si>
  <si>
    <t>84</t>
  </si>
  <si>
    <t>711111001</t>
  </si>
  <si>
    <t>Zhotovenie izolácie proti zemnej vlhkosti vodorovná náterom penetračným za studena</t>
  </si>
  <si>
    <t>-1944828225</t>
  </si>
  <si>
    <t>85</t>
  </si>
  <si>
    <t>1116315000</t>
  </si>
  <si>
    <t xml:space="preserve">Lak asfaltový </t>
  </si>
  <si>
    <t>447072732</t>
  </si>
  <si>
    <t>86</t>
  </si>
  <si>
    <t>711112001</t>
  </si>
  <si>
    <t>Zhotovenie  izolácie proti zemnej vlhkosti zvislá penetračným náterom za studena</t>
  </si>
  <si>
    <t>-1523601378</t>
  </si>
  <si>
    <t>87</t>
  </si>
  <si>
    <t>-892907646</t>
  </si>
  <si>
    <t>88</t>
  </si>
  <si>
    <t>7111311011</t>
  </si>
  <si>
    <t>Zhotovenie separačnej textílie</t>
  </si>
  <si>
    <t>1678659607</t>
  </si>
  <si>
    <t>89</t>
  </si>
  <si>
    <t>69366514</t>
  </si>
  <si>
    <t>Separačná textília</t>
  </si>
  <si>
    <t>-1616814343</t>
  </si>
  <si>
    <t>90</t>
  </si>
  <si>
    <t>711131102</t>
  </si>
  <si>
    <t>Zhotovenie geotextílie alebo tkaniny na plochu vodorovnú</t>
  </si>
  <si>
    <t>-1982370415</t>
  </si>
  <si>
    <t>91</t>
  </si>
  <si>
    <t>6936651300</t>
  </si>
  <si>
    <t>Geotextília  300</t>
  </si>
  <si>
    <t>-895439532</t>
  </si>
  <si>
    <t>92</t>
  </si>
  <si>
    <t>711132103</t>
  </si>
  <si>
    <t>Zhotovenie  izolácie proti zemnej vlhkosti zvislo, separačná fólia na sucho</t>
  </si>
  <si>
    <t>-585147206</t>
  </si>
  <si>
    <t>93</t>
  </si>
  <si>
    <t>28322101</t>
  </si>
  <si>
    <t>1493343162</t>
  </si>
  <si>
    <t>94</t>
  </si>
  <si>
    <t>711132107</t>
  </si>
  <si>
    <t>Zhotovenie izolácie proti zemnej vlhkosti nopovou fóloiu položenou voľne na ploche zvislej</t>
  </si>
  <si>
    <t>-386649349</t>
  </si>
  <si>
    <t>95</t>
  </si>
  <si>
    <t>6288000640</t>
  </si>
  <si>
    <t xml:space="preserve">Nopová fólia </t>
  </si>
  <si>
    <t>1015217626</t>
  </si>
  <si>
    <t>96</t>
  </si>
  <si>
    <t>711133002</t>
  </si>
  <si>
    <t>Zhotovenie separačnej vrstvy z PE fólie</t>
  </si>
  <si>
    <t>-269047341</t>
  </si>
  <si>
    <t>97</t>
  </si>
  <si>
    <t>2837577</t>
  </si>
  <si>
    <t xml:space="preserve">PE fólia </t>
  </si>
  <si>
    <t>736569705</t>
  </si>
  <si>
    <t>P</t>
  </si>
  <si>
    <t xml:space="preserve">Poznámka k položke:_x000D_
Špeciálna polyetylénová fólia hrúbky 0,12 mm. </t>
  </si>
  <si>
    <t>98</t>
  </si>
  <si>
    <t>711141559</t>
  </si>
  <si>
    <t>Zhotovenie  izolácie proti zemnej vlhkosti a tlakovej vode vodorovná NAIP</t>
  </si>
  <si>
    <t>-1318162966</t>
  </si>
  <si>
    <t>6283221000</t>
  </si>
  <si>
    <t xml:space="preserve">Asfaltovaný pás pre spodné vrstvy hydroizolačných systémov </t>
  </si>
  <si>
    <t>27304256</t>
  </si>
  <si>
    <t>100</t>
  </si>
  <si>
    <t>711142559</t>
  </si>
  <si>
    <t>Zhotovenie  izolácie proti zemnej vlhkosti a tlakovej vode zvislá NAIP pritavením</t>
  </si>
  <si>
    <t>-74210253</t>
  </si>
  <si>
    <t>101</t>
  </si>
  <si>
    <t>269617527</t>
  </si>
  <si>
    <t>102</t>
  </si>
  <si>
    <t>711210120</t>
  </si>
  <si>
    <t>Zhotovenie dvojnásobného izol. náteru pod keramické obklady v interiéri na ploche vodorovnej</t>
  </si>
  <si>
    <t>-333079730</t>
  </si>
  <si>
    <t>103</t>
  </si>
  <si>
    <t>2455161326</t>
  </si>
  <si>
    <t>Hotová vodonepriepustná stierka</t>
  </si>
  <si>
    <t>kg</t>
  </si>
  <si>
    <t>-564216214</t>
  </si>
  <si>
    <t>104</t>
  </si>
  <si>
    <t>7112102201</t>
  </si>
  <si>
    <t xml:space="preserve">Zhotovenie izol. stierky hr.1,5 mm na ploche vodorovnej </t>
  </si>
  <si>
    <t>1323066234</t>
  </si>
  <si>
    <t>105</t>
  </si>
  <si>
    <t>2455161321</t>
  </si>
  <si>
    <t>Hotové vodonepriepustné malty a stierky</t>
  </si>
  <si>
    <t>1319172389</t>
  </si>
  <si>
    <t>106</t>
  </si>
  <si>
    <t>711471051</t>
  </si>
  <si>
    <t>Zhotovenie izolácie proti tlakovej vode PVC fóliou položenou voľne na vodorovnej ploche so zvarením spoju</t>
  </si>
  <si>
    <t>-237298040</t>
  </si>
  <si>
    <t>107</t>
  </si>
  <si>
    <t>2833000210</t>
  </si>
  <si>
    <t>Izol.základov proti vlhkosti, tlak.vode, radonu, hydroizolačná fólia hr.1,50 mm</t>
  </si>
  <si>
    <t>-1134694166</t>
  </si>
  <si>
    <t>108</t>
  </si>
  <si>
    <t>711472051</t>
  </si>
  <si>
    <t>Zhotovenie izolácie proti tlakovej vode PVC fóliou položenou voľne na ploche zvislej so zvarením spoju</t>
  </si>
  <si>
    <t>52304102</t>
  </si>
  <si>
    <t>109</t>
  </si>
  <si>
    <t>-617422512</t>
  </si>
  <si>
    <t>110</t>
  </si>
  <si>
    <t>998711201</t>
  </si>
  <si>
    <t>Presun hmôt pre izoláciu proti vode v objektoch výšky do 6 m</t>
  </si>
  <si>
    <t>%</t>
  </si>
  <si>
    <t>-1743198918</t>
  </si>
  <si>
    <t>712</t>
  </si>
  <si>
    <t>Izolácie striech</t>
  </si>
  <si>
    <t>712290010</t>
  </si>
  <si>
    <t xml:space="preserve">Zhotovenie parozábrany pre strechy ploché do 10° </t>
  </si>
  <si>
    <t>1498767157</t>
  </si>
  <si>
    <t>112</t>
  </si>
  <si>
    <t>283299019</t>
  </si>
  <si>
    <t>Parozábrana</t>
  </si>
  <si>
    <t>-65085550</t>
  </si>
  <si>
    <t>Poznámka k položke:_x000D_
Parotesná fólia na báze polyolefínu. Farba svetlomodrá.</t>
  </si>
  <si>
    <t>113</t>
  </si>
  <si>
    <t>712370050</t>
  </si>
  <si>
    <t>Zhotovenie povlakovej krytiny striech plochých do 10°PVC-P fóliou položenou voľne so zvarením spoju</t>
  </si>
  <si>
    <t>-1371966205</t>
  </si>
  <si>
    <t>114</t>
  </si>
  <si>
    <t>2214311000</t>
  </si>
  <si>
    <t>Toluén pre nitráciu - množstvo sa určí na základe technologického predpisu konkrétneho výrobcu</t>
  </si>
  <si>
    <t>802808280</t>
  </si>
  <si>
    <t>115</t>
  </si>
  <si>
    <t>2832990170</t>
  </si>
  <si>
    <t>Zálievka - množstvo sa určí na základe technologického predpisu konkrétneho výrobcu</t>
  </si>
  <si>
    <t>1985572893</t>
  </si>
  <si>
    <t>116</t>
  </si>
  <si>
    <t>2833000150</t>
  </si>
  <si>
    <t>Hydroizolačná fólia</t>
  </si>
  <si>
    <t>-1775337984</t>
  </si>
  <si>
    <t>117</t>
  </si>
  <si>
    <t>222</t>
  </si>
  <si>
    <t>Systémová dodávka prvkov oplechovania strechy</t>
  </si>
  <si>
    <t>-1957808754</t>
  </si>
  <si>
    <t>118</t>
  </si>
  <si>
    <t>712370070</t>
  </si>
  <si>
    <t>Zhotovenie povlakovej krytiny striech plochých do 10° PVC-P fóliou upevnenou prikotvením so zvarením spoju</t>
  </si>
  <si>
    <t>1062980526</t>
  </si>
  <si>
    <t>119</t>
  </si>
  <si>
    <t>2832990650</t>
  </si>
  <si>
    <t>Kotviaca technika - množstvo kotviacich prvkov sa určí na základe technologického predpisu konkrétneho výrobcu</t>
  </si>
  <si>
    <t>-1161008610</t>
  </si>
  <si>
    <t>120</t>
  </si>
  <si>
    <t>1683981893</t>
  </si>
  <si>
    <t>121</t>
  </si>
  <si>
    <t>333</t>
  </si>
  <si>
    <t>-786877943</t>
  </si>
  <si>
    <t>122</t>
  </si>
  <si>
    <t>998712201</t>
  </si>
  <si>
    <t>Presun hmôt pre izoláciu povlakovej krytiny v objektoch výšky do 6 m</t>
  </si>
  <si>
    <t>43538140</t>
  </si>
  <si>
    <t>713</t>
  </si>
  <si>
    <t>Izolácie tepelné</t>
  </si>
  <si>
    <t>123</t>
  </si>
  <si>
    <t>713120010</t>
  </si>
  <si>
    <t xml:space="preserve">Zakrývanie tepelnej izolácie podláh fóliou </t>
  </si>
  <si>
    <t>1539724634</t>
  </si>
  <si>
    <t>124</t>
  </si>
  <si>
    <t>2837577008</t>
  </si>
  <si>
    <t>PE fólia</t>
  </si>
  <si>
    <t>-1078281687</t>
  </si>
  <si>
    <t>125</t>
  </si>
  <si>
    <t>713122111</t>
  </si>
  <si>
    <t>Montáž tepelnej izolácie podláh polystyrénom, kladeným voľne v jednej vrstve</t>
  </si>
  <si>
    <t>-1139542195</t>
  </si>
  <si>
    <t>126</t>
  </si>
  <si>
    <t>2837640661</t>
  </si>
  <si>
    <t>Podlahový polystyrén EPS 150 S, hrúbky 120 mm</t>
  </si>
  <si>
    <t>2062246893</t>
  </si>
  <si>
    <t>127</t>
  </si>
  <si>
    <t>2837640659</t>
  </si>
  <si>
    <t>Podlahový polystyrén EPS 150 S, hrúbky 30 mm</t>
  </si>
  <si>
    <t>-417131335</t>
  </si>
  <si>
    <t>128</t>
  </si>
  <si>
    <t>713131144</t>
  </si>
  <si>
    <t>Montáž paropriepustnej fólie na steny</t>
  </si>
  <si>
    <t>-1058108374</t>
  </si>
  <si>
    <t>129</t>
  </si>
  <si>
    <t>283220</t>
  </si>
  <si>
    <t>Difúzna kontaktná fólia do prevetrávaných fasád</t>
  </si>
  <si>
    <t>-867143966</t>
  </si>
  <si>
    <t>Poznámka k položke:_x000D_
Je vhodná ako nekontaktná podstrešná fólia vo vetraných šikmých strešných systémoch bez debnenia. Je zvlášť vhodná pre použitie pod velkoplošné profilované plechy. Skladba fólie zaisťuje dobrú  vodotesnost pri daždi._x000D_
_x000D_
Vždy je nutné pod i nad fóliu zaistiť funkčnú ventilačnú medzeru., hydroizolačná membrána pre vetrané šikmé strešné konštrukcie</t>
  </si>
  <si>
    <t>130</t>
  </si>
  <si>
    <t>713132202</t>
  </si>
  <si>
    <t>Montáž tepelnej izolácie podzemných stien a základov polystyrénom celoplošným prilepením</t>
  </si>
  <si>
    <t>-1544401550</t>
  </si>
  <si>
    <t>131</t>
  </si>
  <si>
    <t>2837500140</t>
  </si>
  <si>
    <t>Extrudovaný polystyrén - XPS hrúbka 80 mm</t>
  </si>
  <si>
    <t>-796742486</t>
  </si>
  <si>
    <t>132</t>
  </si>
  <si>
    <t>2837500190</t>
  </si>
  <si>
    <t>1730189175</t>
  </si>
  <si>
    <t>133</t>
  </si>
  <si>
    <t>713142250</t>
  </si>
  <si>
    <t xml:space="preserve">Montáž tepelnej izolácie striech plochých do 10° polystyrénom, dvojvrstvová </t>
  </si>
  <si>
    <t>1101131999</t>
  </si>
  <si>
    <t>134</t>
  </si>
  <si>
    <t>2837653427</t>
  </si>
  <si>
    <t>EPS 100S penový polystyrén hrúbka 200 mm</t>
  </si>
  <si>
    <t>-167309955</t>
  </si>
  <si>
    <t>Poznámka k položke:_x000D_
Minimálna objemová hmotnosť:  19,5 kg/m3.</t>
  </si>
  <si>
    <t>135</t>
  </si>
  <si>
    <t>28376534232</t>
  </si>
  <si>
    <t>EPS 100S penový polystyrén spádový hrúbka 20 až 110 mm</t>
  </si>
  <si>
    <t>71218926</t>
  </si>
  <si>
    <t>136</t>
  </si>
  <si>
    <t>998713201</t>
  </si>
  <si>
    <t>Presun hmôt pre izolácie tepelné v objektoch výšky do 6 m</t>
  </si>
  <si>
    <t>-1953371347</t>
  </si>
  <si>
    <t>763</t>
  </si>
  <si>
    <t>Konštrukcie - drevostavby</t>
  </si>
  <si>
    <t>137</t>
  </si>
  <si>
    <t>763115513</t>
  </si>
  <si>
    <t>Priečka SDK  hr. 125 mm dvojito opláštená doskami RB 12.5 mm s tep. izoláciou, CW 75</t>
  </si>
  <si>
    <t>-1153988334</t>
  </si>
  <si>
    <t>138</t>
  </si>
  <si>
    <t>763120011</t>
  </si>
  <si>
    <t>Sadrokartónová inštalačná predstena pre sanitárne zariadenia, dvojité opláštenie, doska 2xRBI 12,5 mm</t>
  </si>
  <si>
    <t>785739659</t>
  </si>
  <si>
    <t>139</t>
  </si>
  <si>
    <t>76313709</t>
  </si>
  <si>
    <t>Montáž nosnej konštrukcie CD profil hr. 27 mm</t>
  </si>
  <si>
    <t>1643654938</t>
  </si>
  <si>
    <t>140</t>
  </si>
  <si>
    <t>763137099</t>
  </si>
  <si>
    <t>Montáž dosiek MFP hr. 15 mm</t>
  </si>
  <si>
    <t>1909823855</t>
  </si>
  <si>
    <t>141</t>
  </si>
  <si>
    <t>60726272</t>
  </si>
  <si>
    <t>MFP doska hr. 15 mm</t>
  </si>
  <si>
    <t>1167134529</t>
  </si>
  <si>
    <t>142</t>
  </si>
  <si>
    <t>763138116</t>
  </si>
  <si>
    <t>Podhľad SDK 12,5 mm na závesoch bez TI</t>
  </si>
  <si>
    <t>-76496817</t>
  </si>
  <si>
    <t>143</t>
  </si>
  <si>
    <t>998763401</t>
  </si>
  <si>
    <t>Presun hmôt pre sádrokartónové konštrukcie v stavbách(objektoch )výšky do 7 m</t>
  </si>
  <si>
    <t>2053618201</t>
  </si>
  <si>
    <t>144</t>
  </si>
  <si>
    <t>764259241</t>
  </si>
  <si>
    <t>Strešný vpust s ochranným košom</t>
  </si>
  <si>
    <t>712259958</t>
  </si>
  <si>
    <t>145</t>
  </si>
  <si>
    <t>764326221</t>
  </si>
  <si>
    <t>Oplechovanie prvkov z pozinkovaného plechu s úpravou práškovaným vypaľovaným lakom podľa výpisu klampiarskych prvkov</t>
  </si>
  <si>
    <t>691770821</t>
  </si>
  <si>
    <t>146</t>
  </si>
  <si>
    <t>998764201</t>
  </si>
  <si>
    <t>Presun hmôt pre konštrukcie klampiarske v objektoch výšky do 6 m</t>
  </si>
  <si>
    <t>732250048</t>
  </si>
  <si>
    <t>147</t>
  </si>
  <si>
    <t>767161109</t>
  </si>
  <si>
    <t>Montáž madla schodiskového zábradlia vrátane kotvenia</t>
  </si>
  <si>
    <t>-572645841</t>
  </si>
  <si>
    <t>148</t>
  </si>
  <si>
    <t>5534667370</t>
  </si>
  <si>
    <t xml:space="preserve">Madlo schodiskové </t>
  </si>
  <si>
    <t>-1721210591</t>
  </si>
  <si>
    <t>149</t>
  </si>
  <si>
    <t>5534667</t>
  </si>
  <si>
    <t>Kotviace prvky</t>
  </si>
  <si>
    <t>2045817653</t>
  </si>
  <si>
    <t>150</t>
  </si>
  <si>
    <t>7673302</t>
  </si>
  <si>
    <t>Montáž prestrešenie schodiska do WC ženy  (sklenené opláštenie)</t>
  </si>
  <si>
    <t>-377105328</t>
  </si>
  <si>
    <t>151</t>
  </si>
  <si>
    <t>553490</t>
  </si>
  <si>
    <t>Sklenené opláštenie</t>
  </si>
  <si>
    <t>-711765198</t>
  </si>
  <si>
    <t>152</t>
  </si>
  <si>
    <t>767995114</t>
  </si>
  <si>
    <t>Montáž oceľovej konštrukcie zábradlia a presklenia prestrešenia schodiska do WC ženy</t>
  </si>
  <si>
    <t>534671789</t>
  </si>
  <si>
    <t>153</t>
  </si>
  <si>
    <t>1361102</t>
  </si>
  <si>
    <t>Oceľ S235JR - povrchová úprava žiarovým zinkovaním</t>
  </si>
  <si>
    <t>1226645029</t>
  </si>
  <si>
    <t>154</t>
  </si>
  <si>
    <t>767995116</t>
  </si>
  <si>
    <t>Montáž kotvenia zábradlia na novej streche</t>
  </si>
  <si>
    <t>-1189063831</t>
  </si>
  <si>
    <t>155</t>
  </si>
  <si>
    <t>1361104</t>
  </si>
  <si>
    <t>-724664387</t>
  </si>
  <si>
    <t>156</t>
  </si>
  <si>
    <t>767995205</t>
  </si>
  <si>
    <t xml:space="preserve">Výroba atypického zábradlia </t>
  </si>
  <si>
    <t>1066620116</t>
  </si>
  <si>
    <t>157</t>
  </si>
  <si>
    <t>767995216</t>
  </si>
  <si>
    <t>Výroba atypického kotvenia zábradlia</t>
  </si>
  <si>
    <t>-1518925647</t>
  </si>
  <si>
    <t>158</t>
  </si>
  <si>
    <t>998767201</t>
  </si>
  <si>
    <t>Presun hmôt pre kovové stavebné doplnkové konštrukcie v objektoch výšky do 6 m</t>
  </si>
  <si>
    <t>517624860</t>
  </si>
  <si>
    <t>771</t>
  </si>
  <si>
    <t>Podlahy z dlaždíc</t>
  </si>
  <si>
    <t>159</t>
  </si>
  <si>
    <t>771541010</t>
  </si>
  <si>
    <t>Montáž podláh z dlaždíc</t>
  </si>
  <si>
    <t>-804995118</t>
  </si>
  <si>
    <t>160</t>
  </si>
  <si>
    <t>5978651355</t>
  </si>
  <si>
    <t>Dlaždice</t>
  </si>
  <si>
    <t>2108821139</t>
  </si>
  <si>
    <t>161</t>
  </si>
  <si>
    <t>5978651</t>
  </si>
  <si>
    <t>Dlaždice mrazuvzdorné protišmykové</t>
  </si>
  <si>
    <t>-1767146405</t>
  </si>
  <si>
    <t>162</t>
  </si>
  <si>
    <t>998771201</t>
  </si>
  <si>
    <t>Presun hmôt pre podlahy z dlaždíc v objektoch výšky do 6m</t>
  </si>
  <si>
    <t>164023266</t>
  </si>
  <si>
    <t>781</t>
  </si>
  <si>
    <t>Dokončovacie práce a obklady</t>
  </si>
  <si>
    <t>163</t>
  </si>
  <si>
    <t>781441013</t>
  </si>
  <si>
    <t>Montáž obkladov vnútor. stien z obkladačiek kladených do malty</t>
  </si>
  <si>
    <t>1319146748</t>
  </si>
  <si>
    <t>164</t>
  </si>
  <si>
    <t>5978152000</t>
  </si>
  <si>
    <t>Obkladačky</t>
  </si>
  <si>
    <t>-101630562</t>
  </si>
  <si>
    <t>165</t>
  </si>
  <si>
    <t>998781201</t>
  </si>
  <si>
    <t>Presun hmôt pre obklady keramické v objektoch výšky do 6 m</t>
  </si>
  <si>
    <t>1791369532</t>
  </si>
  <si>
    <t>784</t>
  </si>
  <si>
    <t>Dokončovacie práce - maľby</t>
  </si>
  <si>
    <t>166</t>
  </si>
  <si>
    <t>784410100</t>
  </si>
  <si>
    <t>Penetrovanie podkladov výšky do 3,80 m</t>
  </si>
  <si>
    <t>1049410655</t>
  </si>
  <si>
    <t>167</t>
  </si>
  <si>
    <t>784418011</t>
  </si>
  <si>
    <t xml:space="preserve">Zakrývanie otvorov, podláh a zariadení fóliou v miestnostiach alebo na schodisku   </t>
  </si>
  <si>
    <t>-1100533292</t>
  </si>
  <si>
    <t>168</t>
  </si>
  <si>
    <t>784418012</t>
  </si>
  <si>
    <t xml:space="preserve">Zakrývanie podláh a zariadení papierom v miestnostiach alebo na schodisku   </t>
  </si>
  <si>
    <t>650774687</t>
  </si>
  <si>
    <t>169</t>
  </si>
  <si>
    <t>784430010</t>
  </si>
  <si>
    <t xml:space="preserve">Maľby akrylátové základné dvojnásobné, ručne nanášané na podklad výšky do 3,80 m   </t>
  </si>
  <si>
    <t>-2054254214</t>
  </si>
  <si>
    <t>787</t>
  </si>
  <si>
    <t>Dokončovacie práce - zasklievanie</t>
  </si>
  <si>
    <t>170</t>
  </si>
  <si>
    <t>787192313</t>
  </si>
  <si>
    <t>Montáž zasklenia zábradlia</t>
  </si>
  <si>
    <t>1855439262</t>
  </si>
  <si>
    <t>171</t>
  </si>
  <si>
    <t>6342181300</t>
  </si>
  <si>
    <t>Zasklenie</t>
  </si>
  <si>
    <t>-107819672</t>
  </si>
  <si>
    <t>172</t>
  </si>
  <si>
    <t>998787201</t>
  </si>
  <si>
    <t>Presun hmôt pre zasklievanie v objektoch výšky do 6 m</t>
  </si>
  <si>
    <t>-74266456</t>
  </si>
  <si>
    <t>VRN04</t>
  </si>
  <si>
    <t>Projektové práce</t>
  </si>
  <si>
    <t>173</t>
  </si>
  <si>
    <t>000400021</t>
  </si>
  <si>
    <t>Projektové práce - stavebná časť (stavebné objekty vrátane ich technického vybavenia). náklady na vypracovanie realizačnej dokumentácie</t>
  </si>
  <si>
    <t>-1513248349</t>
  </si>
  <si>
    <t>003 - Výplňové konštrukcie otvorov</t>
  </si>
  <si>
    <t>642944127</t>
  </si>
  <si>
    <t>Montáž oceľovej dverovej zárubne, plochy otvoru do 2,5 m2</t>
  </si>
  <si>
    <t>761013512</t>
  </si>
  <si>
    <t>5533108720</t>
  </si>
  <si>
    <t>Kovová zárubňa podľa výpisu</t>
  </si>
  <si>
    <t>1601691777</t>
  </si>
  <si>
    <t>648991111</t>
  </si>
  <si>
    <t>Osadenie parapetných dosiek z plastických a poloplast., hmôt, š. do 300 mm</t>
  </si>
  <si>
    <t>-1305393904</t>
  </si>
  <si>
    <t>5624900370</t>
  </si>
  <si>
    <t>Parapet plastový biely</t>
  </si>
  <si>
    <t>-713780014</t>
  </si>
  <si>
    <t>6119000940</t>
  </si>
  <si>
    <t>Plastové krytky k vnútorným parapetom Standard, pár vo farbe biela, svetlohnedá, tmavohnedá,</t>
  </si>
  <si>
    <t>-1528076851</t>
  </si>
  <si>
    <t>-17614399</t>
  </si>
  <si>
    <t>766621081a</t>
  </si>
  <si>
    <t>-1881615661</t>
  </si>
  <si>
    <t>-1200554866</t>
  </si>
  <si>
    <t>766641161</t>
  </si>
  <si>
    <t>Montáž dverí plastových, vchodových, 1 m obvodu dverí</t>
  </si>
  <si>
    <t>-208762280</t>
  </si>
  <si>
    <t>6118301</t>
  </si>
  <si>
    <t>-637145706</t>
  </si>
  <si>
    <t>6118302</t>
  </si>
  <si>
    <t>1810203848</t>
  </si>
  <si>
    <t>766662112</t>
  </si>
  <si>
    <t>Montáž dverového krídla otočného jednokrídlového poldrážkového, do existujúcej zárubne, vrátane kovania</t>
  </si>
  <si>
    <t>-625188856</t>
  </si>
  <si>
    <t>5491502040</t>
  </si>
  <si>
    <t>Kovanie - 2x kľučka, povrch nerez brúsený, 2x rozeta BB, FAB</t>
  </si>
  <si>
    <t>-2092535215</t>
  </si>
  <si>
    <t>6117103100</t>
  </si>
  <si>
    <t>-1716325268</t>
  </si>
  <si>
    <t>6117103101</t>
  </si>
  <si>
    <t>571607757</t>
  </si>
  <si>
    <t>Poznámka k položke:_x000D_
Elegant praktik, fólia -buk, biela, dub, javor, orech AM, čerešňa.</t>
  </si>
  <si>
    <t>6117103102</t>
  </si>
  <si>
    <t>1030120627</t>
  </si>
  <si>
    <t>998766202</t>
  </si>
  <si>
    <t>Presun hmot pre konštrukcie stolárske v objektoch výšky nad 6 do 12 m</t>
  </si>
  <si>
    <t>-1101175505</t>
  </si>
  <si>
    <t>767662129</t>
  </si>
  <si>
    <t xml:space="preserve">Montáž mreží  s finálnou povrchovou úpravou podľa výpisu mreží </t>
  </si>
  <si>
    <t>1661429771</t>
  </si>
  <si>
    <t>553111</t>
  </si>
  <si>
    <t>Okenné skladacie mreže</t>
  </si>
  <si>
    <t>1088579274</t>
  </si>
  <si>
    <t>553222</t>
  </si>
  <si>
    <t>Mrežové otváravé dvere WC muži</t>
  </si>
  <si>
    <t>1783579976</t>
  </si>
  <si>
    <t>553333</t>
  </si>
  <si>
    <t>Mrežové otváravé dvere WC ženy</t>
  </si>
  <si>
    <t>1846169002</t>
  </si>
  <si>
    <t>9987672011</t>
  </si>
  <si>
    <t>-494701219</t>
  </si>
  <si>
    <t>004 - Doplnky pre WC</t>
  </si>
  <si>
    <t xml:space="preserve">    725 - Zdravotechnika - zariaď. predmety</t>
  </si>
  <si>
    <t>725</t>
  </si>
  <si>
    <t>Zdravotechnika - zariaď. predmety</t>
  </si>
  <si>
    <t>725241127</t>
  </si>
  <si>
    <t xml:space="preserve">Montáž WC kabínok z vysokotlakého laminátu </t>
  </si>
  <si>
    <t>-742785274</t>
  </si>
  <si>
    <t>8591019114</t>
  </si>
  <si>
    <t xml:space="preserve">WC kabínka z vysokotlakého laminátu </t>
  </si>
  <si>
    <t>1347723056</t>
  </si>
  <si>
    <t>725241129</t>
  </si>
  <si>
    <t xml:space="preserve">Montáž pisoárových deliacich stienok z vysokotlakého laminátu </t>
  </si>
  <si>
    <t>-1827770325</t>
  </si>
  <si>
    <t>552340389078</t>
  </si>
  <si>
    <t>Deliaca stena k pisoárom</t>
  </si>
  <si>
    <t>887606404</t>
  </si>
  <si>
    <t>725291113</t>
  </si>
  <si>
    <t>-2012573520</t>
  </si>
  <si>
    <t>998725202</t>
  </si>
  <si>
    <t>Presun hmôt pre zariaďovacie predmety v objektoch výšky nad 6 do 12 m</t>
  </si>
  <si>
    <t>-538545768</t>
  </si>
  <si>
    <t>7679951077</t>
  </si>
  <si>
    <t>Montáž a dodávka turniketu</t>
  </si>
  <si>
    <t>-944838550</t>
  </si>
  <si>
    <t>831373074</t>
  </si>
  <si>
    <t>005 - Kaskády, schodisko a kvetináče</t>
  </si>
  <si>
    <t xml:space="preserve">    772 - Podlahy z prírod.a konglomer.kameňa</t>
  </si>
  <si>
    <t>349121002</t>
  </si>
  <si>
    <t>Montáž kvetináčov do oceľovej konštrukcie</t>
  </si>
  <si>
    <t>-954713256</t>
  </si>
  <si>
    <t>5921954</t>
  </si>
  <si>
    <t xml:space="preserve">Kvetináč s vonkajšími rozmermi 770x2380x1000 mm </t>
  </si>
  <si>
    <t>-1018754744</t>
  </si>
  <si>
    <t>5921955</t>
  </si>
  <si>
    <t xml:space="preserve">Kvetináč s vonkajšími rozmermi 770x2380x500 mm </t>
  </si>
  <si>
    <t>14986033</t>
  </si>
  <si>
    <t>6322000477</t>
  </si>
  <si>
    <t>Montáž terasových dosiek na oceľovú konštrukciu schodiska, vrátane hliníkového roštu</t>
  </si>
  <si>
    <t>1516735381</t>
  </si>
  <si>
    <t>592195701022</t>
  </si>
  <si>
    <t>1869280041</t>
  </si>
  <si>
    <t>1268410721</t>
  </si>
  <si>
    <t>-1648964574</t>
  </si>
  <si>
    <t>1300620982</t>
  </si>
  <si>
    <t>767995113</t>
  </si>
  <si>
    <t>Montáž vonkajších oceľových terasových schodov</t>
  </si>
  <si>
    <t>-1562357157</t>
  </si>
  <si>
    <t>1361101</t>
  </si>
  <si>
    <t>-775539502</t>
  </si>
  <si>
    <t>767995115</t>
  </si>
  <si>
    <t>Montáž oceľovej konštrukcie vonkajšieho schodiska</t>
  </si>
  <si>
    <t>1648279857</t>
  </si>
  <si>
    <t>1361103</t>
  </si>
  <si>
    <t>-515343672</t>
  </si>
  <si>
    <t>767995230</t>
  </si>
  <si>
    <t>Výroba atypického výrobku - terasové schody</t>
  </si>
  <si>
    <t>1347117458</t>
  </si>
  <si>
    <t>767995231</t>
  </si>
  <si>
    <t>Výroba atypického výrobku - konštrukcia schodov</t>
  </si>
  <si>
    <t>261875299</t>
  </si>
  <si>
    <t>-2059268717</t>
  </si>
  <si>
    <t>772</t>
  </si>
  <si>
    <t>Podlahy z prírod.a konglomer.kameňa</t>
  </si>
  <si>
    <t>772211303</t>
  </si>
  <si>
    <t>Montáž obkladu schodiskových stupňov doskami</t>
  </si>
  <si>
    <t>-1075966922</t>
  </si>
  <si>
    <t>5838514300</t>
  </si>
  <si>
    <t xml:space="preserve">Doska obkladová kameň hrúbky 4 cm </t>
  </si>
  <si>
    <t>-1739913489</t>
  </si>
  <si>
    <t>5838514100</t>
  </si>
  <si>
    <t>Doska obkladová kameň hrúbky 2 cm I/3</t>
  </si>
  <si>
    <t>-1510921452</t>
  </si>
  <si>
    <t>998772201</t>
  </si>
  <si>
    <t>Presun hmôt pre kamennú dlažbu v objektoch výšky do 6 m</t>
  </si>
  <si>
    <t>-1735170385</t>
  </si>
  <si>
    <t>429101159</t>
  </si>
  <si>
    <t>02 - Vzduchotechnika</t>
  </si>
  <si>
    <t>ext</t>
  </si>
  <si>
    <t xml:space="preserve">    93 - Montáž vzduchotechnických zariadení</t>
  </si>
  <si>
    <t>1010A</t>
  </si>
  <si>
    <t>Montáž vzduchotechnickej jednotky</t>
  </si>
  <si>
    <t>1446075167</t>
  </si>
  <si>
    <t>1010B1</t>
  </si>
  <si>
    <t>-2088180425</t>
  </si>
  <si>
    <t>1010A1</t>
  </si>
  <si>
    <t>Montáž stenovej rekuperačnej jednotky jednotky</t>
  </si>
  <si>
    <t>-613745274</t>
  </si>
  <si>
    <t>1010B125</t>
  </si>
  <si>
    <t>322024535</t>
  </si>
  <si>
    <t>1010C</t>
  </si>
  <si>
    <t>Montáž potrubné, distribučné elementy do D 250 mm</t>
  </si>
  <si>
    <t>-362918626</t>
  </si>
  <si>
    <t>1010D1254885</t>
  </si>
  <si>
    <t>1817994579</t>
  </si>
  <si>
    <t>1010D125554</t>
  </si>
  <si>
    <t>-1328228318</t>
  </si>
  <si>
    <t>1010C1</t>
  </si>
  <si>
    <t>Montáž potrubné, distribučné elementy do D 150 mm</t>
  </si>
  <si>
    <t>1387075942</t>
  </si>
  <si>
    <t>1010D12</t>
  </si>
  <si>
    <t>-1574620335</t>
  </si>
  <si>
    <t>1010G</t>
  </si>
  <si>
    <t>Montáž kruhového pozinkovaného potrubia do D 250 mm</t>
  </si>
  <si>
    <t>-990519980</t>
  </si>
  <si>
    <t>1010Hgh</t>
  </si>
  <si>
    <t>Spiro potrubie D 150/25%tv</t>
  </si>
  <si>
    <t>603452415</t>
  </si>
  <si>
    <t>1010Hgh14</t>
  </si>
  <si>
    <t>Spiro potrubie D 200/25%tv</t>
  </si>
  <si>
    <t>43212246</t>
  </si>
  <si>
    <t>1010Hgh17</t>
  </si>
  <si>
    <t>Spiro potrubie D 250/25%tv</t>
  </si>
  <si>
    <t>-1837090122</t>
  </si>
  <si>
    <t>1010I</t>
  </si>
  <si>
    <t>Montážny, tesniaci, závesný, spojovací materiál</t>
  </si>
  <si>
    <t>kpl</t>
  </si>
  <si>
    <t>78434014</t>
  </si>
  <si>
    <t>1010I5</t>
  </si>
  <si>
    <t>Oživenie, zaregulovanie a komplexné skúšky</t>
  </si>
  <si>
    <t>121809835</t>
  </si>
  <si>
    <t>1010I74</t>
  </si>
  <si>
    <t>Autorský dozor pre prípad zmien</t>
  </si>
  <si>
    <t>hod</t>
  </si>
  <si>
    <t>459787135</t>
  </si>
  <si>
    <t>458</t>
  </si>
  <si>
    <t>Oplechovanie vzduchotechnického potrubia</t>
  </si>
  <si>
    <t>-1098120783</t>
  </si>
  <si>
    <t>1010H515542</t>
  </si>
  <si>
    <t>Pozinkovaný plech hrúbky 0,6 mm</t>
  </si>
  <si>
    <t>639408939</t>
  </si>
  <si>
    <t>Montáž tepelnej izolácie</t>
  </si>
  <si>
    <t>472327338</t>
  </si>
  <si>
    <t>1010H515</t>
  </si>
  <si>
    <t>1426532220</t>
  </si>
  <si>
    <t>Lešenie</t>
  </si>
  <si>
    <t>-1365552943</t>
  </si>
  <si>
    <t>5252</t>
  </si>
  <si>
    <t>Doprava</t>
  </si>
  <si>
    <t>-297130307</t>
  </si>
  <si>
    <t>767995105</t>
  </si>
  <si>
    <t>Montáž ostatných atypických  kovových stavebných doplnkových konštrukcií do 100 kg</t>
  </si>
  <si>
    <t>-1541038628</t>
  </si>
  <si>
    <t>4848803528</t>
  </si>
  <si>
    <t>Materiál na ostatné atypické, kovové, stavebné a doplnkové konštrukcie, konzoly</t>
  </si>
  <si>
    <t>225541406</t>
  </si>
  <si>
    <t>03 - Elektroinštralácia</t>
  </si>
  <si>
    <t>M - Práce a dodávky M</t>
  </si>
  <si>
    <t xml:space="preserve">    21-M - Elektromontáže</t>
  </si>
  <si>
    <t xml:space="preserve">    46-M - Zemné práce pri extr.mont.prácach</t>
  </si>
  <si>
    <t xml:space="preserve">    95-M - Revízie</t>
  </si>
  <si>
    <t>Práce a dodávky M</t>
  </si>
  <si>
    <t>21-M</t>
  </si>
  <si>
    <t>Elektromontáže</t>
  </si>
  <si>
    <t>210810005</t>
  </si>
  <si>
    <t>Silový kábel medený 750 - 1000 V /mm2/ voľne uložený CYKY-CYKYm 750 V 3x1.5</t>
  </si>
  <si>
    <t>3410104300</t>
  </si>
  <si>
    <t>Kábel silový medený CYKY-O 3x1,5</t>
  </si>
  <si>
    <t>256</t>
  </si>
  <si>
    <t>3410105000</t>
  </si>
  <si>
    <t>Kábel silový medený CYKY-J 3x1,5</t>
  </si>
  <si>
    <t>210810001</t>
  </si>
  <si>
    <t>Silový kábel medený 750 - 1000 V /mm2/ voľne uložený CYKY-CYKYm 750 V 2x1.5</t>
  </si>
  <si>
    <t>3410103000</t>
  </si>
  <si>
    <t>Kábel silový medený CYKY-O 2x1,5</t>
  </si>
  <si>
    <t>210810006</t>
  </si>
  <si>
    <t>Silový kábel medený 750 - 1000 V /mm2/ voľne uložený CYKY-CYKYm 750 V 3x2.5</t>
  </si>
  <si>
    <t>3410105100</t>
  </si>
  <si>
    <t>Kábel silový medený CYKY-J 3x2,5</t>
  </si>
  <si>
    <t>210810007</t>
  </si>
  <si>
    <t>Silový kábel medený 750 - 1000 V /mm2/ voľne uložený CYKY-CYKYm 750 V 3x4</t>
  </si>
  <si>
    <t>3410105200</t>
  </si>
  <si>
    <t>Kábel silový medený CYKY-J 3x4</t>
  </si>
  <si>
    <t>210810012</t>
  </si>
  <si>
    <t>Silový kábel medený 750 - 1000 V /mm2/ voľne uložený CYKY-CYKYm 750 V 4x6</t>
  </si>
  <si>
    <t>3410107900</t>
  </si>
  <si>
    <t>Kábel silový medený CYKY-J 5x6</t>
  </si>
  <si>
    <t>210810054</t>
  </si>
  <si>
    <t>Silový kábel medený 750 - 1000 V /mm2/ pevne uložený CYKY-CYKYm 750 V 4x16</t>
  </si>
  <si>
    <t>3410108100</t>
  </si>
  <si>
    <t>Kábel silový medený CYKY-J 5x16</t>
  </si>
  <si>
    <t>210800668</t>
  </si>
  <si>
    <t>Vodič  medený  NN a VN uložený pre drôtovanie v rozvodniach, rozvádzačoch a pod. CYA 16</t>
  </si>
  <si>
    <t>3410415200</t>
  </si>
  <si>
    <t>Vodič medený CYA  16,0  žltozelený</t>
  </si>
  <si>
    <t>210220451</t>
  </si>
  <si>
    <t>Ochranné pospájanie v práčovniach, kúpeľniach, voľne ulož.,alebo v omietke Cu 4-16mm2</t>
  </si>
  <si>
    <t>3410402700</t>
  </si>
  <si>
    <t>Vodič medený CY 04   žltozelený</t>
  </si>
  <si>
    <t>3410403400</t>
  </si>
  <si>
    <t>Vodič medený CY 06   žltozelený</t>
  </si>
  <si>
    <t>210110071</t>
  </si>
  <si>
    <t>Spínač špeciálny vrátane zapojenia, spínač osvetlenia.</t>
  </si>
  <si>
    <t>3450233700</t>
  </si>
  <si>
    <t>Spínač nočného osvetlenia 360°, PIR senzor.</t>
  </si>
  <si>
    <t>210110041</t>
  </si>
  <si>
    <t>Spínače polozapustené a zapustené vrátane zapojenia jednopólový - radenie 1</t>
  </si>
  <si>
    <t>3450201270</t>
  </si>
  <si>
    <t>Spínač 1    3553-01289 B1    lesklý biely</t>
  </si>
  <si>
    <t>210110045</t>
  </si>
  <si>
    <t>Spínač polozapustený a zapustený vrátane zapojenia stried.prep.- radenie 6</t>
  </si>
  <si>
    <t>3450201520</t>
  </si>
  <si>
    <t>Prepínač 6    3553-06289 B1    lesklý biely</t>
  </si>
  <si>
    <t>210111011</t>
  </si>
  <si>
    <t>Domová zásuvka polozapustená alebo zapustená vrátane zapojenia 10/16 A 250 V 2P + Z</t>
  </si>
  <si>
    <t>3450317700</t>
  </si>
  <si>
    <t>Zásuvka 230V/16A, IP20, pod omietku, jednonásobná.</t>
  </si>
  <si>
    <t>3450318300</t>
  </si>
  <si>
    <t>Zásuvka 230V/16A, IP44, pod omietku, jednonásobná.</t>
  </si>
  <si>
    <t>3570102702</t>
  </si>
  <si>
    <t>Montáž prípojnice EP.</t>
  </si>
  <si>
    <t>3453450662900</t>
  </si>
  <si>
    <t>Prípojnica EP</t>
  </si>
  <si>
    <t>220260007</t>
  </si>
  <si>
    <t>Škatuľa KO 125 pod omietku, upevnenie do pripraveného lôžka,zhot.otvorov,bez svoriek a zapojenia</t>
  </si>
  <si>
    <t>3450913000</t>
  </si>
  <si>
    <t>Krabica  KO-125</t>
  </si>
  <si>
    <t>3450907000</t>
  </si>
  <si>
    <t>Viečko krabicové KO 125 V</t>
  </si>
  <si>
    <t>220260023</t>
  </si>
  <si>
    <t>Škatuľa KR 68 pod omietku, vrátane vysekania lôžka,zhotovenie otvorov,bez svoriek a zapojenia vodičov</t>
  </si>
  <si>
    <t>3450916500</t>
  </si>
  <si>
    <t>3450907100</t>
  </si>
  <si>
    <t>Viečko krabicové KO 68-1901</t>
  </si>
  <si>
    <t>210200045</t>
  </si>
  <si>
    <t>Svietidlo žiarovkové - typ 213 20 03 - 25+25 W, núdzové a orient.</t>
  </si>
  <si>
    <t>3470115100</t>
  </si>
  <si>
    <t>Svietidlo núdz. osvetlenia LED, 230V/IP20. 60min.</t>
  </si>
  <si>
    <t>210201018</t>
  </si>
  <si>
    <t>Svietidlo žiarivkové,stropné, vaničkové.</t>
  </si>
  <si>
    <t>3480111100</t>
  </si>
  <si>
    <t>Svietidlo stropné vaničkové LED 230V/40W, IP65. TYP C.</t>
  </si>
  <si>
    <t>210201001</t>
  </si>
  <si>
    <t>Svietidlo, stropné - montáž.</t>
  </si>
  <si>
    <t>3480110500</t>
  </si>
  <si>
    <t>Svietidlo stropné LED, 15W, 230V, IP20. TYP A</t>
  </si>
  <si>
    <t>3480110600</t>
  </si>
  <si>
    <t>Svietidlo stropné LED, 15W, 230V, IP20. TYP B</t>
  </si>
  <si>
    <t>3480011770</t>
  </si>
  <si>
    <t>Svietidlo stropné LED, 20W, 230V, IP20. TYP D</t>
  </si>
  <si>
    <t>210040701</t>
  </si>
  <si>
    <t xml:space="preserve">Murárske práce Vysekanie, zamurovanie a začistenie drážka pre rúrku alebo kábel do D 29 mm </t>
  </si>
  <si>
    <t>210010002</t>
  </si>
  <si>
    <t>Rúrka ohybná elektroinštalačná, uložená pod omietkou, typ 23 - 16 mm</t>
  </si>
  <si>
    <t>3450703900</t>
  </si>
  <si>
    <t>I-Rúrka FX  16</t>
  </si>
  <si>
    <t>210010003</t>
  </si>
  <si>
    <t>Rúrka ohybná elektroinštalačná, uložená pod omietkou, typ 23 - 23 mm</t>
  </si>
  <si>
    <t>3450704000</t>
  </si>
  <si>
    <t>I-Rúrka FX  20</t>
  </si>
  <si>
    <t>210010004</t>
  </si>
  <si>
    <t>Rúrka ohybná elektroinštalačná, uložená pod omietkou, typ 23 - 29 mm</t>
  </si>
  <si>
    <t>3450704200</t>
  </si>
  <si>
    <t>I-Rúrka FX  25</t>
  </si>
  <si>
    <t>210010005</t>
  </si>
  <si>
    <t>Rúrka ohybná elektroinštalačná, uložená pod omietkou, typ 23 - 36 mm</t>
  </si>
  <si>
    <t>3450702900</t>
  </si>
  <si>
    <t>I-Rúrka HFXP 32 čierna</t>
  </si>
  <si>
    <t>210191531</t>
  </si>
  <si>
    <t>Osadenie elektromerového rozvádzača ER 1.0 vrátane murárskych výpomocí a zapojenia.</t>
  </si>
  <si>
    <t>3570318900</t>
  </si>
  <si>
    <t>Skriňa RE, kompletná.</t>
  </si>
  <si>
    <t>210190074</t>
  </si>
  <si>
    <t>Montáž rozvádzača RH, vrátane výpomocí a zapojenia.</t>
  </si>
  <si>
    <t>3570101200</t>
  </si>
  <si>
    <t>Rozvádzač RH</t>
  </si>
  <si>
    <t>210010045</t>
  </si>
  <si>
    <t>Rúrka elektroinšt. ohybná,uložená pevne. chránička opt. kábla.</t>
  </si>
  <si>
    <t>3412600441</t>
  </si>
  <si>
    <t>km</t>
  </si>
  <si>
    <t>210220021</t>
  </si>
  <si>
    <t>Uzemňovacie vedenie v zemi včít. svoriek, prepojenia, izolácie spojov FeZn do 120 mm2</t>
  </si>
  <si>
    <t>3540406500</t>
  </si>
  <si>
    <t>HR-Svorka SR 02</t>
  </si>
  <si>
    <t>3540406700</t>
  </si>
  <si>
    <t>HR-Svorka SR 03</t>
  </si>
  <si>
    <t>3544112000</t>
  </si>
  <si>
    <t>Páska uzemňovacia 30x4 mm</t>
  </si>
  <si>
    <t>210220022</t>
  </si>
  <si>
    <t>Uzemňovacie vedenie v zemi včít. svoriek, prepojenia, izolácie spojov FeZn D 8 - 10 mm</t>
  </si>
  <si>
    <t>1561523500</t>
  </si>
  <si>
    <t>Drôt pozinkovaný mäkký 11343 D 10.00mm</t>
  </si>
  <si>
    <t>210220101</t>
  </si>
  <si>
    <t>Zvodový vodič včítane podpery FeZn do D 10 mm, A1 D 10 mm Cu D 8 mm</t>
  </si>
  <si>
    <t>1561522500</t>
  </si>
  <si>
    <t>Drôt pozinkovaný mäkký AlmgSi 8.00mm</t>
  </si>
  <si>
    <t>3540404500</t>
  </si>
  <si>
    <t>HR-Podpera PV 21</t>
  </si>
  <si>
    <t>360410033</t>
  </si>
  <si>
    <t>Montáž krabice DEHN do konštukcie chodníka.</t>
  </si>
  <si>
    <t>3450937000</t>
  </si>
  <si>
    <t>210220302</t>
  </si>
  <si>
    <t>Bleskozvodová svorka nad 2 skrutky (ST, SJ, SK, SZ, SR 01, 02)</t>
  </si>
  <si>
    <t>3540405900</t>
  </si>
  <si>
    <t>HR-Svorka SJ 01</t>
  </si>
  <si>
    <t>3540406100</t>
  </si>
  <si>
    <t>HR-Svorka SK</t>
  </si>
  <si>
    <t>3540406200</t>
  </si>
  <si>
    <t>HR-Svorka SO</t>
  </si>
  <si>
    <t>3540408300</t>
  </si>
  <si>
    <t>HR-Svorka SZ</t>
  </si>
  <si>
    <t>210220212</t>
  </si>
  <si>
    <t>Zachyt.tyč včít.upevnenia do steny do 3 m dľžky tyče</t>
  </si>
  <si>
    <t>3540200300</t>
  </si>
  <si>
    <t>HR-Držiak DJ 2</t>
  </si>
  <si>
    <t>3540300300</t>
  </si>
  <si>
    <t>HR-Zberná tyč JP15</t>
  </si>
  <si>
    <t>MV</t>
  </si>
  <si>
    <t>Murárske výpomoci</t>
  </si>
  <si>
    <t>PM</t>
  </si>
  <si>
    <t>Podružný materiál</t>
  </si>
  <si>
    <t>PPV</t>
  </si>
  <si>
    <t>Podiel pridružených výkonov</t>
  </si>
  <si>
    <t>46-M</t>
  </si>
  <si>
    <t>Zemné práce pri extr.mont.prácach</t>
  </si>
  <si>
    <t>460200303</t>
  </si>
  <si>
    <t>Hĺbenie káblovej ryhy 50 cm širokej a 120 cm hlbokej, v zemine triedy 3</t>
  </si>
  <si>
    <t>2004177111</t>
  </si>
  <si>
    <t>460420203</t>
  </si>
  <si>
    <t>Rekonštr. káblového lôžka z preosiatej zeminy so zakrytím tehlami na šírku 45 cm, šírka ryhy 50 cm</t>
  </si>
  <si>
    <t>157014851</t>
  </si>
  <si>
    <t>460490012</t>
  </si>
  <si>
    <t>Rozvinutie a uloženie výstražnej fólie z PVC do ryhy, šírka 33 cm</t>
  </si>
  <si>
    <t>1231700252</t>
  </si>
  <si>
    <t>2830002000</t>
  </si>
  <si>
    <t>Fólia červená v m</t>
  </si>
  <si>
    <t>-183326559</t>
  </si>
  <si>
    <t>460560303</t>
  </si>
  <si>
    <t>Ručný zásyp nezap. káblovej ryhy bez zhutn. zeminy, 50 cm širokej, 120 cm hlbokej v zemine tr. 3</t>
  </si>
  <si>
    <t>-1602717915</t>
  </si>
  <si>
    <t>460620013</t>
  </si>
  <si>
    <t>Proviz. úprava terénu v zemine tr. 3, aby nerovnosti terénu neboli väčšie ako 2 cm od vodor.hladiny</t>
  </si>
  <si>
    <t>26506719</t>
  </si>
  <si>
    <t>95-M</t>
  </si>
  <si>
    <t>Revízie</t>
  </si>
  <si>
    <t>HZS000111</t>
  </si>
  <si>
    <t>1498389618</t>
  </si>
  <si>
    <t>HZS000112</t>
  </si>
  <si>
    <t xml:space="preserve">Práca montéra pri zapojení do siete </t>
  </si>
  <si>
    <t>20345367</t>
  </si>
  <si>
    <t>HZS000113</t>
  </si>
  <si>
    <t xml:space="preserve">Zhotovenie prestupov - elektroinštalácia   </t>
  </si>
  <si>
    <t>310553346</t>
  </si>
  <si>
    <t>HZS000114</t>
  </si>
  <si>
    <t xml:space="preserve">Príprava ku komplexnému vyskúšaniu   </t>
  </si>
  <si>
    <t>1153541205</t>
  </si>
  <si>
    <t>HZS000211</t>
  </si>
  <si>
    <t xml:space="preserve">Demontáž pôvodných silnoprúdových rozvodov, prvkov a zariadení vr. bleskozvodu bez opätovnej montáže   </t>
  </si>
  <si>
    <t>999568366</t>
  </si>
  <si>
    <t>HZS000212</t>
  </si>
  <si>
    <t xml:space="preserve">Nešpecifikované práce odsúhlasené investorom   </t>
  </si>
  <si>
    <t>1373831855</t>
  </si>
  <si>
    <t>HZS000213</t>
  </si>
  <si>
    <t>Realizácia internetiového pripojenia podľa možností miestneho providera.</t>
  </si>
  <si>
    <t>1155596516</t>
  </si>
  <si>
    <t>04 - Zdravotechnika</t>
  </si>
  <si>
    <t>X PROJEKT, s.r.o.</t>
  </si>
  <si>
    <t xml:space="preserve"> ext</t>
  </si>
  <si>
    <t>HSV -  Práce a dodávky HSV</t>
  </si>
  <si>
    <t xml:space="preserve">    1 -  Zemné práce</t>
  </si>
  <si>
    <t xml:space="preserve">    4 -  Vodorovné konštrukcie</t>
  </si>
  <si>
    <t xml:space="preserve">    6 -  Úpravy povrchov, podlahy, osadenie</t>
  </si>
  <si>
    <t xml:space="preserve">    8 -  Rúrové vedenie</t>
  </si>
  <si>
    <t xml:space="preserve">    9 -  Ostatné konštrukcie a práce-búranie</t>
  </si>
  <si>
    <t xml:space="preserve">    99 -  Presun hmôt HSV</t>
  </si>
  <si>
    <t>PSV -  Práce a dodávky PSV</t>
  </si>
  <si>
    <t xml:space="preserve">    713 -  Izolácie tepelné</t>
  </si>
  <si>
    <t xml:space="preserve">    721 -  Zdravotech. vnútorná kanalizácia</t>
  </si>
  <si>
    <t xml:space="preserve">    722 -  Zdravotechnika</t>
  </si>
  <si>
    <t xml:space="preserve">    725 -  Zdravotechnika</t>
  </si>
  <si>
    <t>OST -  Ostatné</t>
  </si>
  <si>
    <t xml:space="preserve"> Práce a dodávky HSV</t>
  </si>
  <si>
    <t xml:space="preserve"> Zemné práce</t>
  </si>
  <si>
    <t>132201101</t>
  </si>
  <si>
    <t>Výkop ryhy do šírky 600 mm v horn.3 do 100 m3 -vonkajšky</t>
  </si>
  <si>
    <t>-1266169529</t>
  </si>
  <si>
    <t>132201109</t>
  </si>
  <si>
    <t>Príplatok k cene za lepivosť pri hĺbení rýh šírky do 600 mm zapažených i nezapažených s urovnaním dna v hornine 3</t>
  </si>
  <si>
    <t>1564240444</t>
  </si>
  <si>
    <t>133201201</t>
  </si>
  <si>
    <t>Výkop šachty nezapaženej, hornina 3 do 100 m3</t>
  </si>
  <si>
    <t>1943637450</t>
  </si>
  <si>
    <t>133201209</t>
  </si>
  <si>
    <t>Príplatok k cenám za lepivosť horniny tr.3</t>
  </si>
  <si>
    <t>-1116646505</t>
  </si>
  <si>
    <t>162501102</t>
  </si>
  <si>
    <t>Vodorovné premiestnenie výkopku po spevnenej ceste z horniny tr.1-4, do 100 m3 na vzdialenosť do 3000 m</t>
  </si>
  <si>
    <t>-1270224460</t>
  </si>
  <si>
    <t>162501105</t>
  </si>
  <si>
    <t>Vodorovné premiestnenie výkopku po spevnenej ceste z horniny tr.1-4, do 100 m3, príplatok k cene za každých ďalšich a začatých 1000 m</t>
  </si>
  <si>
    <t>1434887545</t>
  </si>
  <si>
    <t>167101100</t>
  </si>
  <si>
    <t>Nakladanie výkopku tr.1-4 ručne</t>
  </si>
  <si>
    <t>-863658858</t>
  </si>
  <si>
    <t>171201201</t>
  </si>
  <si>
    <t>Uloženie sypaniny na skládky do 100 m3</t>
  </si>
  <si>
    <t>135537278</t>
  </si>
  <si>
    <t>506870389</t>
  </si>
  <si>
    <t>174101102a</t>
  </si>
  <si>
    <t>Zásyp sypaninou v uzavretých priestoroch s urovnaním povrchu zásypu (kanalizacia mimo kanalov)</t>
  </si>
  <si>
    <t>-715784717</t>
  </si>
  <si>
    <t>175101101</t>
  </si>
  <si>
    <t>Obsyp potrubia sypaninou z vhodných hornín 1 až 4 bez prehodenia sypaniny</t>
  </si>
  <si>
    <t>-1620370891</t>
  </si>
  <si>
    <t>583310002900</t>
  </si>
  <si>
    <t>Štrkopiesok frakcia 0-16 mm, STN EN 12620 + A1</t>
  </si>
  <si>
    <t>-1829690400</t>
  </si>
  <si>
    <t xml:space="preserve"> Vodorovné konštrukcie</t>
  </si>
  <si>
    <t>451572111</t>
  </si>
  <si>
    <t>Lôžko pod potrubie, stoky a drobné objekty, v otvorenom výkope z kameniva drobného ťaženého 0-4 mm</t>
  </si>
  <si>
    <t>749918565</t>
  </si>
  <si>
    <t>452311146</t>
  </si>
  <si>
    <t>Dosky, bloky, sedlá z betónu v otvorenom výkope tr. C 20/25</t>
  </si>
  <si>
    <t>1027319498</t>
  </si>
  <si>
    <t xml:space="preserve"> Úpravy povrchov, podlahy, osadenie</t>
  </si>
  <si>
    <t>631312141</t>
  </si>
  <si>
    <t>Doplnenie existujúcich ryh prostým betónom (s dodaním hmôt)</t>
  </si>
  <si>
    <t>1503225166</t>
  </si>
  <si>
    <t xml:space="preserve"> Rúrové vedenie</t>
  </si>
  <si>
    <t>230180015</t>
  </si>
  <si>
    <t>Montáž potrubia z plastických rúr PE, PP D x t 40 x 4.3</t>
  </si>
  <si>
    <t>-177818275</t>
  </si>
  <si>
    <t>286130053400</t>
  </si>
  <si>
    <t>373530254</t>
  </si>
  <si>
    <t>230203677</t>
  </si>
  <si>
    <t>Montáž MUN prechodka PE/mosadz s vonk. závitom PE100 SDR11 D40/1 1/4"</t>
  </si>
  <si>
    <t>780656277</t>
  </si>
  <si>
    <t>286220028500</t>
  </si>
  <si>
    <t>610708134</t>
  </si>
  <si>
    <t>230203673</t>
  </si>
  <si>
    <t>Montáž MUN prechodka PE/mosadz s vonk. závitom PE100 SDR11 D32/1"</t>
  </si>
  <si>
    <t>1782694558</t>
  </si>
  <si>
    <t>286220028200</t>
  </si>
  <si>
    <t>1965282692</t>
  </si>
  <si>
    <t>230203052</t>
  </si>
  <si>
    <t>Montáž objímky MB so zarážkou PE 100 SDR 11 D 32</t>
  </si>
  <si>
    <t>993224440</t>
  </si>
  <si>
    <t>286530183700</t>
  </si>
  <si>
    <t>-920218571</t>
  </si>
  <si>
    <t>722221454</t>
  </si>
  <si>
    <t>Montáž posúvača závitového G 1</t>
  </si>
  <si>
    <t>-1337777548</t>
  </si>
  <si>
    <t>SLO411096</t>
  </si>
  <si>
    <t>1173986515</t>
  </si>
  <si>
    <t>722221315</t>
  </si>
  <si>
    <t>Montáž spätnej klapky závitovej G 1</t>
  </si>
  <si>
    <t>1955386293</t>
  </si>
  <si>
    <t>I08406100</t>
  </si>
  <si>
    <t>-2146948425</t>
  </si>
  <si>
    <t>722221230</t>
  </si>
  <si>
    <t>Montáž tlakového redukčného závitového ventilu s manometrom G 1</t>
  </si>
  <si>
    <t>876840125</t>
  </si>
  <si>
    <t>HON FK06-1AA</t>
  </si>
  <si>
    <t xml:space="preserve">Filter s RVT 1" FK06-1AA </t>
  </si>
  <si>
    <t>-1098478524</t>
  </si>
  <si>
    <t>722263416</t>
  </si>
  <si>
    <t>Montáž vodomeru závit. jednovtokového suchobežného G 3/4 (2 m3.h-1)</t>
  </si>
  <si>
    <t>-709234906</t>
  </si>
  <si>
    <t>215999</t>
  </si>
  <si>
    <t>895695092</t>
  </si>
  <si>
    <t>721170909</t>
  </si>
  <si>
    <t xml:space="preserve"> napojenie na existujucu kanalizaciu</t>
  </si>
  <si>
    <t>1123383483</t>
  </si>
  <si>
    <t>LG150</t>
  </si>
  <si>
    <t>-1461272977</t>
  </si>
  <si>
    <t>871264000</t>
  </si>
  <si>
    <t>Montáž kanalizačného PP potrubia hladkého plnostenného SN 10 DN 110</t>
  </si>
  <si>
    <t>-575001500</t>
  </si>
  <si>
    <t>286120003700</t>
  </si>
  <si>
    <t>-302019077</t>
  </si>
  <si>
    <t>871274002</t>
  </si>
  <si>
    <t>Montáž kanalizačného PP potrubia hladkého plnostenného SN 10 DN 125 vratane tvaroviek</t>
  </si>
  <si>
    <t>-787054777</t>
  </si>
  <si>
    <t>286120004200</t>
  </si>
  <si>
    <t>-478427585</t>
  </si>
  <si>
    <t>871324004</t>
  </si>
  <si>
    <t>Montáž kanalizačného PP potrubia hladkého plnostenného SN 10 DN 160 vratane tvaroviek</t>
  </si>
  <si>
    <t>-1757893754</t>
  </si>
  <si>
    <t>286120004700</t>
  </si>
  <si>
    <t>1451564318</t>
  </si>
  <si>
    <t>892233111</t>
  </si>
  <si>
    <t>Preplach a dezinfekcia vodovodného potrubia DN od 40 do 70</t>
  </si>
  <si>
    <t>-924086667</t>
  </si>
  <si>
    <t>892241111</t>
  </si>
  <si>
    <t>Ostatné práce na rúrovom vedení, tlakové skúšky vodovodného potrubia DN do 80</t>
  </si>
  <si>
    <t>1256665632</t>
  </si>
  <si>
    <t>892311000</t>
  </si>
  <si>
    <t>Skúška tesnosti kanalizácie D 150</t>
  </si>
  <si>
    <t>321895651</t>
  </si>
  <si>
    <t>893301003</t>
  </si>
  <si>
    <t>Osadenie vodomernej šachty železobetónovej, hmotnosti nad 6 do 9 t</t>
  </si>
  <si>
    <t>1298660466</t>
  </si>
  <si>
    <t>12001200</t>
  </si>
  <si>
    <t>794430450</t>
  </si>
  <si>
    <t>899102111</t>
  </si>
  <si>
    <t>Osadenie poklopu liatinového a oceľového vrátane rámu hmotn. nad 50 do 100 kg</t>
  </si>
  <si>
    <t>739881350</t>
  </si>
  <si>
    <t>600D400</t>
  </si>
  <si>
    <t>Poklop liatinový zadlaždovací 700x700</t>
  </si>
  <si>
    <t>1116486610</t>
  </si>
  <si>
    <t>894401111</t>
  </si>
  <si>
    <t>Osadenie betónového dielca pre šachty, rovná alebo prechodová skruž TBS</t>
  </si>
  <si>
    <t>1604112129</t>
  </si>
  <si>
    <t>TBS 100/65-60s</t>
  </si>
  <si>
    <t>-998541691</t>
  </si>
  <si>
    <t>TBH 100-100s</t>
  </si>
  <si>
    <t>-384286885</t>
  </si>
  <si>
    <t>TBH 100-25s</t>
  </si>
  <si>
    <t>-657898471</t>
  </si>
  <si>
    <t>894403021</t>
  </si>
  <si>
    <t>Osadenie betónového dielca pre šachty, dno akéhokoľvek druhu</t>
  </si>
  <si>
    <t>-1957050816</t>
  </si>
  <si>
    <t>TBS  100/68</t>
  </si>
  <si>
    <t>1734383166</t>
  </si>
  <si>
    <t>452112121</t>
  </si>
  <si>
    <t>Osadenie prstenca  pod poklopy a mreže, výšky nad 100 do 200 mm</t>
  </si>
  <si>
    <t>-525628385</t>
  </si>
  <si>
    <t>TBS 60-15</t>
  </si>
  <si>
    <t>19058281</t>
  </si>
  <si>
    <t>-744048020</t>
  </si>
  <si>
    <t>BEGU D</t>
  </si>
  <si>
    <t>334722320</t>
  </si>
  <si>
    <t>723150372</t>
  </si>
  <si>
    <t>Potrubie z oceľových rúrok hladkých čiernych, chránička D 133/4,5</t>
  </si>
  <si>
    <t>1762701958</t>
  </si>
  <si>
    <t>723150374</t>
  </si>
  <si>
    <t>Potrubie z oceľových rúrok hladkých čiernych, chránička D 219/6,3</t>
  </si>
  <si>
    <t>-1067994335</t>
  </si>
  <si>
    <t>899721131</t>
  </si>
  <si>
    <t>Označenie vodovodného potrubia bielou výstražnou fóliou</t>
  </si>
  <si>
    <t>-529597094</t>
  </si>
  <si>
    <t>899721132</t>
  </si>
  <si>
    <t>Označenie kanalizačného potrubia hnedou výstražnou fóliou</t>
  </si>
  <si>
    <t>30892414</t>
  </si>
  <si>
    <t xml:space="preserve"> Ostatné konštrukcie a práce-búranie</t>
  </si>
  <si>
    <t>965043441</t>
  </si>
  <si>
    <t>Búranie podkladov pod dlažby, liatych dlažieb a mazanín,betón s poterom,teracom hr.do 150 mm,  plochy nad 4 m2 -2,20000t</t>
  </si>
  <si>
    <t>-1457076755</t>
  </si>
  <si>
    <t>974042542</t>
  </si>
  <si>
    <t>Vysekanie rýh v betónovej dlažbe do hĺbky 70 mm a šírky do 70mm,  -0,01100t</t>
  </si>
  <si>
    <t>1193467595</t>
  </si>
  <si>
    <t>974042553</t>
  </si>
  <si>
    <t>Vysekanie rýh v betónovej dlažbe do hĺbky 100mm a šírky do 100mm,  -0,02200t</t>
  </si>
  <si>
    <t>183553260</t>
  </si>
  <si>
    <t>974042564</t>
  </si>
  <si>
    <t>Vysekanie rýh v betónovej dlažbe do hĺbky 150mm a šírky do 150mm,  -0,05000t</t>
  </si>
  <si>
    <t>1399184985</t>
  </si>
  <si>
    <t>Odvoz sutiny a vybúraných hmôt na skládku do 1 km</t>
  </si>
  <si>
    <t>1659868392</t>
  </si>
  <si>
    <t>979081121</t>
  </si>
  <si>
    <t>Odvoz sutiny a vybúraných hmôt na skládku za každý ďalší 1 km</t>
  </si>
  <si>
    <t>-243021655</t>
  </si>
  <si>
    <t>Vnútrostavenisková doprava sutiny a vybúraných hmôt do 10 m</t>
  </si>
  <si>
    <t>665878538</t>
  </si>
  <si>
    <t>979082121</t>
  </si>
  <si>
    <t>Vnútrostavenisková doprava sutiny a vybúraných hmôt za každých ďalších 5 m</t>
  </si>
  <si>
    <t>-1082245835</t>
  </si>
  <si>
    <t>979089012</t>
  </si>
  <si>
    <t>Poplatok za skladovanie - betón, tehly, dlaždice (17 01 ), ostatné</t>
  </si>
  <si>
    <t>1738329180</t>
  </si>
  <si>
    <t>979089715</t>
  </si>
  <si>
    <t>Prenájom kontajneru 16 m3</t>
  </si>
  <si>
    <t>1395239495</t>
  </si>
  <si>
    <t xml:space="preserve"> Presun hmôt HSV</t>
  </si>
  <si>
    <t>998276101</t>
  </si>
  <si>
    <t>Presun hmôt pre rúrové vedenie hĺbené z rúr z plast., hmôt alebo sklolamin. v otvorenom výkope</t>
  </si>
  <si>
    <t>-1250480735</t>
  </si>
  <si>
    <t xml:space="preserve"> Práce a dodávky PSV</t>
  </si>
  <si>
    <t xml:space="preserve"> Izolácie tepelné</t>
  </si>
  <si>
    <t>713483104</t>
  </si>
  <si>
    <t xml:space="preserve">Montáž tepelnej izolácie pre rozvodné potrubia priemeru od 20 mm kúrenia, zdravotechniky, klimatizácie a chladenia </t>
  </si>
  <si>
    <t>475417673</t>
  </si>
  <si>
    <t>283310002900</t>
  </si>
  <si>
    <t>1150727609</t>
  </si>
  <si>
    <t>283310004700</t>
  </si>
  <si>
    <t>1153718211</t>
  </si>
  <si>
    <t>283310003100</t>
  </si>
  <si>
    <t>-1172137215</t>
  </si>
  <si>
    <t>283310004800</t>
  </si>
  <si>
    <t>340111634</t>
  </si>
  <si>
    <t>283310003300</t>
  </si>
  <si>
    <t>261661505</t>
  </si>
  <si>
    <t>283310006400</t>
  </si>
  <si>
    <t>-396056444</t>
  </si>
  <si>
    <t>283310003500</t>
  </si>
  <si>
    <t>-1312601635</t>
  </si>
  <si>
    <t>283310006500</t>
  </si>
  <si>
    <t>154383167</t>
  </si>
  <si>
    <t>-1634409271</t>
  </si>
  <si>
    <t>721</t>
  </si>
  <si>
    <t xml:space="preserve"> Zdravotech. vnútorná kanalizácia</t>
  </si>
  <si>
    <t>721171107</t>
  </si>
  <si>
    <t>Potrubie z HT odpadové  hrdlové D 75x1, 8</t>
  </si>
  <si>
    <t>-936870645</t>
  </si>
  <si>
    <t>721171109</t>
  </si>
  <si>
    <t>Potrubie z HT odpadové  hrdlové D 110x2, 2</t>
  </si>
  <si>
    <t>-1936441370</t>
  </si>
  <si>
    <t>721171111.125</t>
  </si>
  <si>
    <t>Potrubie z PVC - U odpadové ležaté hrdlové D 125</t>
  </si>
  <si>
    <t>-258528290</t>
  </si>
  <si>
    <t>721171809</t>
  </si>
  <si>
    <t>Demontáž potrubia z novodurových rúr odpadového alebo pripojovacieho nad 114 do D160,  -0,00263t - odhad</t>
  </si>
  <si>
    <t>-259813556</t>
  </si>
  <si>
    <t>721173203</t>
  </si>
  <si>
    <t>Potrubie z HT odpadné pripájacie D 32x1, 8</t>
  </si>
  <si>
    <t>1958236899</t>
  </si>
  <si>
    <t>721173204</t>
  </si>
  <si>
    <t>Potrubie z HT odpadné pripájacie D 40x1, 8</t>
  </si>
  <si>
    <t>-159911082</t>
  </si>
  <si>
    <t>721173205</t>
  </si>
  <si>
    <t>Potrubie z HT odpadné pripájacie D 50x1, 8</t>
  </si>
  <si>
    <t>-1145157989</t>
  </si>
  <si>
    <t>721172351</t>
  </si>
  <si>
    <t>Montáž čistiaceho kusu HT potrubia DN 50</t>
  </si>
  <si>
    <t>-1200306319</t>
  </si>
  <si>
    <t>286540018900</t>
  </si>
  <si>
    <t>1346497040</t>
  </si>
  <si>
    <t>721172354</t>
  </si>
  <si>
    <t>Montáž čistiaceho kusu HT potrubia DN 70</t>
  </si>
  <si>
    <t>-1944066528</t>
  </si>
  <si>
    <t>2860022620</t>
  </si>
  <si>
    <t>201419779</t>
  </si>
  <si>
    <t>721172357</t>
  </si>
  <si>
    <t>Montáž čistiaceho kusu HT potrubia DN 100</t>
  </si>
  <si>
    <t>-1007481051</t>
  </si>
  <si>
    <t>286540019100</t>
  </si>
  <si>
    <t>-1659693425</t>
  </si>
  <si>
    <t>721172360</t>
  </si>
  <si>
    <t>Montáž čistiaceho kusu pvc potrubia DN 125</t>
  </si>
  <si>
    <t>597054197</t>
  </si>
  <si>
    <t>286520042400</t>
  </si>
  <si>
    <t>1810294220</t>
  </si>
  <si>
    <t>K1-45</t>
  </si>
  <si>
    <t>Montáž kanalizačnej elektronickej spatnej klapky s šachtou DN 160</t>
  </si>
  <si>
    <t>529209683</t>
  </si>
  <si>
    <t>620371</t>
  </si>
  <si>
    <t>-1696066098</t>
  </si>
  <si>
    <t>721194103</t>
  </si>
  <si>
    <t>Zriadenie prípojky na potrubí vyvedenie a upevnenie odpadových výpustiek D 32x1, 8</t>
  </si>
  <si>
    <t>-126245596</t>
  </si>
  <si>
    <t>721194105</t>
  </si>
  <si>
    <t>Zriadenie prípojky na potrubí vyvedenie a upevnenie odpadových výpustiek D 50x1, 8</t>
  </si>
  <si>
    <t>228348245</t>
  </si>
  <si>
    <t>721194109</t>
  </si>
  <si>
    <t>Zriadenie prípojky na potrubí vyvedenie a upevnenie odpadových výpustiek D 110x2, 3</t>
  </si>
  <si>
    <t>1277769267</t>
  </si>
  <si>
    <t>721210817</t>
  </si>
  <si>
    <t>Demontáž vpustu  DN 70,  -0,01218t</t>
  </si>
  <si>
    <t>-310409223</t>
  </si>
  <si>
    <t>721213003</t>
  </si>
  <si>
    <t>Montáž podlahového vpustu s vodorovným odtokom a integrovaným vztlakovým uzáverom DN 50</t>
  </si>
  <si>
    <t>1382793209</t>
  </si>
  <si>
    <t>286630027200</t>
  </si>
  <si>
    <t>576119019</t>
  </si>
  <si>
    <t>721213015</t>
  </si>
  <si>
    <t>Montáž podlahového vpustu s zvislým odtokom DN 110</t>
  </si>
  <si>
    <t>1696639240</t>
  </si>
  <si>
    <t>2866340091</t>
  </si>
  <si>
    <t>-304226049</t>
  </si>
  <si>
    <t>286630025700</t>
  </si>
  <si>
    <t>-1744788996</t>
  </si>
  <si>
    <t>721230142</t>
  </si>
  <si>
    <t>Montáž strešného vtoku pre mPVC izolácie s ohrevom DN 110</t>
  </si>
  <si>
    <t>2110654277</t>
  </si>
  <si>
    <t>HL 80.3</t>
  </si>
  <si>
    <t>Strešný vtok HL80.3, DN 50/75, (1 l/s), pevná izolačná príruba, plynule nastaviteľný sklon 0 - 90° (guľový kĺb), záchytný kôš D 110 mm, PP/PE</t>
  </si>
  <si>
    <t>-1488009565</t>
  </si>
  <si>
    <t>286630053300</t>
  </si>
  <si>
    <t>Izolačná súprava HL83, 196x114 mm, EPDM-fólia D 400 mm, nerezové krúžky so skrutkami, manžetové tesnenia</t>
  </si>
  <si>
    <t>1790519789</t>
  </si>
  <si>
    <t>286630054500</t>
  </si>
  <si>
    <t>Izolačná príruba HL85N, d 110 mm, výška 200 mm, predlžovací nadstavec s tanierom, podlahové vpusty, PP</t>
  </si>
  <si>
    <t>1536543852</t>
  </si>
  <si>
    <t>286630052400</t>
  </si>
  <si>
    <t>Odvodňovací krúžok HL180, D 110  mm, k sérií HL 80, HL 90, HL310N.2 a nadstavcom HL85N, PP</t>
  </si>
  <si>
    <t>286295118</t>
  </si>
  <si>
    <t>286630052900</t>
  </si>
  <si>
    <t>Vyhrievacia sada HL82, samoohrevný kábel 18W/230V, samolepiaca tepelná fólia, izolačný materiál, bez termostatu</t>
  </si>
  <si>
    <t>1479104420</t>
  </si>
  <si>
    <t>286630035100</t>
  </si>
  <si>
    <t>Balkónové a terasové teleso vpustu HL3100TK, DN 75/110, vertikálny odtok, plochý kôš, PP</t>
  </si>
  <si>
    <t>-132795340</t>
  </si>
  <si>
    <t>286680003600</t>
  </si>
  <si>
    <t>Izolačná súprava HL8300, s EPDM fóliou 500x500 mm, nerezová príruba D 148x238 mm, vrátane skrutiek a brytového tesnenia</t>
  </si>
  <si>
    <t>-1289438604</t>
  </si>
  <si>
    <t>286630048600</t>
  </si>
  <si>
    <t>Nadstavec HL8500, D 146 mm, výška 200 mm, s izolačným tanierom D 239 mm vrátane O-krúžku, PP</t>
  </si>
  <si>
    <t>-523345759</t>
  </si>
  <si>
    <t>551510002500</t>
  </si>
  <si>
    <t>Klapka komplet HL05100.4E, PP</t>
  </si>
  <si>
    <t>168523729</t>
  </si>
  <si>
    <t>286630052300</t>
  </si>
  <si>
    <t>Odvodňovací krúžok HL150, D 146 mm, k sérií vpustov HL3100T a HL5100T, PP</t>
  </si>
  <si>
    <t>-209396071</t>
  </si>
  <si>
    <t>286630052700</t>
  </si>
  <si>
    <t>Súprava na ohrev HL156, vrátane tepelnej izolácie k HL3100T, k sérií balkónových vpustov, EPS</t>
  </si>
  <si>
    <t>-1448195659</t>
  </si>
  <si>
    <t>286630046900</t>
  </si>
  <si>
    <t>Teleso dvorného vpustu HL616K/1, vertikálny odtok DN 110, izolačný tanier, PP</t>
  </si>
  <si>
    <t>439114906</t>
  </si>
  <si>
    <t>HL0606.3e</t>
  </si>
  <si>
    <t>Priotizápachová klapka komplet</t>
  </si>
  <si>
    <t>1035318576</t>
  </si>
  <si>
    <t>286630054900</t>
  </si>
  <si>
    <t>Izolačná súprava HL86.0, 278x198 mm, bez fólie, nerezová príruba so skrutkami, membránové tesnenia</t>
  </si>
  <si>
    <t>-448469372</t>
  </si>
  <si>
    <t>286630055200</t>
  </si>
  <si>
    <t>Izolačná príruba HL618, D 195 mm, výška 130 mm, izolačný tanier, s predlžovacím nadstavcom, vpusty Perfekt, PP</t>
  </si>
  <si>
    <t>163740952</t>
  </si>
  <si>
    <t>HL190</t>
  </si>
  <si>
    <t>HL 190 odvodňovací krúžok k sérii odtokov Perfekt 195mm</t>
  </si>
  <si>
    <t>-931761397</t>
  </si>
  <si>
    <t>286630053000</t>
  </si>
  <si>
    <t>Vyhrievacia sada HL609, samoohrevný kábel 36W/230V, samolepiaca tepelná fólia, izolačný materiál</t>
  </si>
  <si>
    <t>341331475</t>
  </si>
  <si>
    <t>721290012</t>
  </si>
  <si>
    <t>Montáž privzdušňovacieho ventilu pre odpadové potrubia DN 110</t>
  </si>
  <si>
    <t>-914051502</t>
  </si>
  <si>
    <t>5515101201</t>
  </si>
  <si>
    <t>Privzdušňovací ventil HL900N, DN 50/75/110, (37 l/s), - 40°až +60°C, dvojitá vzduchová izolácia, vnútorná kanalizácia, PP</t>
  </si>
  <si>
    <t>-1952270422</t>
  </si>
  <si>
    <t>721290015</t>
  </si>
  <si>
    <t>Montáž privzdušňovacieho ventilu podomietkového</t>
  </si>
  <si>
    <t>-690351518</t>
  </si>
  <si>
    <t>5516240017</t>
  </si>
  <si>
    <t>Kondenzačná zápachová uzávierka podomietková HL138, DN32, (0,15 l/s), 100x100 mm, prídavná zápachová uzávierka, vetranie a klimatizácia, PP/guma</t>
  </si>
  <si>
    <t>-1711598058</t>
  </si>
  <si>
    <t>769036009</t>
  </si>
  <si>
    <t>Montáž protidažďovej žalúzie prierezu 0.205-0.250 m2</t>
  </si>
  <si>
    <t>97450810</t>
  </si>
  <si>
    <t>429720042600</t>
  </si>
  <si>
    <t>Žalúzia protidažďová hliniková s rámom PZAL, rozmery šxv 200x200 mm</t>
  </si>
  <si>
    <t>-54196899</t>
  </si>
  <si>
    <t>721290111</t>
  </si>
  <si>
    <t>Ostatné - skúška tesnosti kanalizácie v objektoch vodou do DN 125</t>
  </si>
  <si>
    <t>1418655180</t>
  </si>
  <si>
    <t>K001</t>
  </si>
  <si>
    <t>vyhotovenie prestupu cez strešnú konštrukciu pre kan. potrubie + napojenie na hydroizolaciu strešnej konštrukcie</t>
  </si>
  <si>
    <t>939688133</t>
  </si>
  <si>
    <t>K002</t>
  </si>
  <si>
    <t>vyhotovenie prestupu cez stenu</t>
  </si>
  <si>
    <t>súb</t>
  </si>
  <si>
    <t>69622881</t>
  </si>
  <si>
    <t>998721202</t>
  </si>
  <si>
    <t>Presun hmôt pre vnútornú kanalizáciu v objektoch výšky nad 6 do 12 m</t>
  </si>
  <si>
    <t>-1064352067</t>
  </si>
  <si>
    <t>722</t>
  </si>
  <si>
    <t xml:space="preserve"> Zdravotechnika</t>
  </si>
  <si>
    <t>722130802</t>
  </si>
  <si>
    <t>Demontáž potrubia z oceľových rúrok závitových nad 25 do DN 40,  -0,00497t - odhad</t>
  </si>
  <si>
    <t>799451677</t>
  </si>
  <si>
    <t>722172602</t>
  </si>
  <si>
    <t>-1362439403</t>
  </si>
  <si>
    <t>722172603</t>
  </si>
  <si>
    <t>-2145939415</t>
  </si>
  <si>
    <t>722172611</t>
  </si>
  <si>
    <t>-1777619648</t>
  </si>
  <si>
    <t>722172612</t>
  </si>
  <si>
    <t>242950068</t>
  </si>
  <si>
    <t>722190401</t>
  </si>
  <si>
    <t>Vyvedenie a upevnenie výpustky DN 15</t>
  </si>
  <si>
    <t>-166828743</t>
  </si>
  <si>
    <t>722220111</t>
  </si>
  <si>
    <t>Montáž armatúry závitovej s jedným závitom, nástenka pre výtokový ventil G 1/2</t>
  </si>
  <si>
    <t>1926721453</t>
  </si>
  <si>
    <t>2862294422</t>
  </si>
  <si>
    <t>-1554777246</t>
  </si>
  <si>
    <t>722220121</t>
  </si>
  <si>
    <t>Montáž armatúry závitovej s jedným závitom, nástenka pre batériu G 1/2</t>
  </si>
  <si>
    <t>pár</t>
  </si>
  <si>
    <t>-630596099</t>
  </si>
  <si>
    <t>2862294422150</t>
  </si>
  <si>
    <t>644604605</t>
  </si>
  <si>
    <t>722221010</t>
  </si>
  <si>
    <t>Montáž guľového kohúta závitového priameho pre vodu G 1/2</t>
  </si>
  <si>
    <t>-322021814</t>
  </si>
  <si>
    <t>2210001</t>
  </si>
  <si>
    <t>-1148361121</t>
  </si>
  <si>
    <t>722221015</t>
  </si>
  <si>
    <t>Montáž guľového kohúta závitového priameho pre vodu G 3/4</t>
  </si>
  <si>
    <t>1255693677</t>
  </si>
  <si>
    <t>2210002</t>
  </si>
  <si>
    <t>-1642364125</t>
  </si>
  <si>
    <t>722221020</t>
  </si>
  <si>
    <t>Montáž guľového kohúta závitového priameho pre vodu G 1</t>
  </si>
  <si>
    <t>480074783</t>
  </si>
  <si>
    <t>2210003</t>
  </si>
  <si>
    <t>-940822759</t>
  </si>
  <si>
    <t>722221025</t>
  </si>
  <si>
    <t>Montáž guľového kohúta závitového priameho pre vodu G 5/4</t>
  </si>
  <si>
    <t>-1862260865</t>
  </si>
  <si>
    <t>2210004</t>
  </si>
  <si>
    <t>-1047429300</t>
  </si>
  <si>
    <t>722221082</t>
  </si>
  <si>
    <t>Montáž guľového kohúta vypúšťacieho závitového G 1/2</t>
  </si>
  <si>
    <t>457087006</t>
  </si>
  <si>
    <t>551110011200</t>
  </si>
  <si>
    <t>-117427085</t>
  </si>
  <si>
    <t>722221170</t>
  </si>
  <si>
    <t>Montáž poistného ventilu závitového pre vodu G 1/2</t>
  </si>
  <si>
    <t>-258180354</t>
  </si>
  <si>
    <t>551210021500</t>
  </si>
  <si>
    <t xml:space="preserve">Ventil poistný, 1/2”x6 bar, armatúry pre uzavreté systémy, </t>
  </si>
  <si>
    <t>-977238452</t>
  </si>
  <si>
    <t>722263414</t>
  </si>
  <si>
    <t>Montáž vodomeru závit. jednovtokového suchobežného G 1/2 (3 m3.h-1)</t>
  </si>
  <si>
    <t>-1338528738</t>
  </si>
  <si>
    <t>388240002000</t>
  </si>
  <si>
    <t>Vodomer bytový jednovtokový JM 3 V/3</t>
  </si>
  <si>
    <t>1950442738</t>
  </si>
  <si>
    <t>734223010A</t>
  </si>
  <si>
    <t>Montáž ventilu závitového regulačného G 1/2 stupačkového</t>
  </si>
  <si>
    <t>822125102</t>
  </si>
  <si>
    <t>4207104</t>
  </si>
  <si>
    <t xml:space="preserve">Regulačný ventil DN15 FF ven.do cirkulacie,s izoláciou </t>
  </si>
  <si>
    <t>-292653874</t>
  </si>
  <si>
    <t>732491000</t>
  </si>
  <si>
    <t>Montáž cirkulačného čerpadla DN 15 výtlak do 1,4 m</t>
  </si>
  <si>
    <t>2108381113</t>
  </si>
  <si>
    <t>426150000600</t>
  </si>
  <si>
    <t>Čerpadlo cirkulačné DN15 elektronické</t>
  </si>
  <si>
    <t>1435544543</t>
  </si>
  <si>
    <t>K003</t>
  </si>
  <si>
    <t>Dopojenie vody do zásobníka TUV</t>
  </si>
  <si>
    <t>sub</t>
  </si>
  <si>
    <t>-989215907</t>
  </si>
  <si>
    <t>953941721</t>
  </si>
  <si>
    <t>Osadenie objímky alebo držiaka v murive betónovom</t>
  </si>
  <si>
    <t>1976082158</t>
  </si>
  <si>
    <t>28613335</t>
  </si>
  <si>
    <t>Montážne príchytky LARF  - objímka dvojitá, oceľová kotva, závitová tyč</t>
  </si>
  <si>
    <t>924425343</t>
  </si>
  <si>
    <t>722290226</t>
  </si>
  <si>
    <t>Tlaková skúška vodovodného potrubia závitového do DN 50</t>
  </si>
  <si>
    <t>1836357879</t>
  </si>
  <si>
    <t>722290234</t>
  </si>
  <si>
    <t>Prepláchnutie a dezinfekcia vodovodného potrubia do DN 80</t>
  </si>
  <si>
    <t>739288390</t>
  </si>
  <si>
    <t>998722201</t>
  </si>
  <si>
    <t>Presun hmôt pre vnútorný vodovod v objektoch výšky do 6 m</t>
  </si>
  <si>
    <t>-717817769</t>
  </si>
  <si>
    <t>725110811</t>
  </si>
  <si>
    <t>Demontáž záchoda splachovacieho s nádržou alebo s tlakovým splachovačom,  -0,01933t</t>
  </si>
  <si>
    <t>-1403557316</t>
  </si>
  <si>
    <t>725119410</t>
  </si>
  <si>
    <t>Montáž záchodovej misy zavesenej s rovným odpadom</t>
  </si>
  <si>
    <t>2128098378</t>
  </si>
  <si>
    <t>M33120000</t>
  </si>
  <si>
    <t>wc zavesne 53cm</t>
  </si>
  <si>
    <t>-1000604399</t>
  </si>
  <si>
    <t>M33500</t>
  </si>
  <si>
    <t xml:space="preserve">WC bez bariér klozet závesný dl. 70 hlb. splachovanie biely </t>
  </si>
  <si>
    <t>112309573</t>
  </si>
  <si>
    <t>174</t>
  </si>
  <si>
    <t>725119721</t>
  </si>
  <si>
    <t>-1471594046</t>
  </si>
  <si>
    <t>175</t>
  </si>
  <si>
    <t>111.300.00.5</t>
  </si>
  <si>
    <t xml:space="preserve">Konštrukcia pre wc zavesné, s nádržkou </t>
  </si>
  <si>
    <t>825639406</t>
  </si>
  <si>
    <t>176</t>
  </si>
  <si>
    <t>111.375.00.5</t>
  </si>
  <si>
    <t xml:space="preserve">Konštrukcia pre wc závesné bezbariérová úprava pre madlá, </t>
  </si>
  <si>
    <t>-1211152404</t>
  </si>
  <si>
    <t>177</t>
  </si>
  <si>
    <t>725129210</t>
  </si>
  <si>
    <t xml:space="preserve">Montáž pisoáru keramického </t>
  </si>
  <si>
    <t>-1576970784</t>
  </si>
  <si>
    <t>178</t>
  </si>
  <si>
    <t>SNL SLP 19RZ</t>
  </si>
  <si>
    <t>Pisoár  s radarovým splachovačom a integrovaným napájacím zdrojom 230V, vrátane sifónu, upevňovacej sady, reaguje iba na použitie pisoára</t>
  </si>
  <si>
    <t>1272212815</t>
  </si>
  <si>
    <t>179</t>
  </si>
  <si>
    <t>725129721</t>
  </si>
  <si>
    <t>-1938588266</t>
  </si>
  <si>
    <t>180</t>
  </si>
  <si>
    <t>GE 111.686.00.1</t>
  </si>
  <si>
    <t xml:space="preserve"> podomietkový modul pre pisoár  	</t>
  </si>
  <si>
    <t>1973460651</t>
  </si>
  <si>
    <t>181</t>
  </si>
  <si>
    <t>725130811</t>
  </si>
  <si>
    <t>Demontáž pisoárového státia 1 dielnych,  -0,03968t</t>
  </si>
  <si>
    <t>1717759055</t>
  </si>
  <si>
    <t>182</t>
  </si>
  <si>
    <t>725210821</t>
  </si>
  <si>
    <t>Demontáž umývadiel alebo umývadielok bez výtokovej armatúry,  -0,01946t</t>
  </si>
  <si>
    <t>1608445769</t>
  </si>
  <si>
    <t>183</t>
  </si>
  <si>
    <t>725219401</t>
  </si>
  <si>
    <t>Montáž umývadla na skrutky do muriva, bez výtokovej armatúry</t>
  </si>
  <si>
    <t>-590383513</t>
  </si>
  <si>
    <t>184</t>
  </si>
  <si>
    <t>M31055000</t>
  </si>
  <si>
    <t xml:space="preserve">Umývadlo š. 550 mm  </t>
  </si>
  <si>
    <t>862302573</t>
  </si>
  <si>
    <t>185</t>
  </si>
  <si>
    <t>8137140001041</t>
  </si>
  <si>
    <t>Zdravotné umývadlo keramické , 640x550x165 mm, pre invalidov</t>
  </si>
  <si>
    <t>-1083754625</t>
  </si>
  <si>
    <t>186</t>
  </si>
  <si>
    <t>725219721</t>
  </si>
  <si>
    <t>Montáž predstenového systému umývadiel  do ľahkých stien s kovovou konštrukciou (napr.GEBERIT, AlcaPlast)</t>
  </si>
  <si>
    <t>-635264846</t>
  </si>
  <si>
    <t>187</t>
  </si>
  <si>
    <t>111.480.00.1</t>
  </si>
  <si>
    <t>Konštrukcia pre umývadlo, s podomietkovou záp. uzávierkou, 112 cm, bezb. úprava</t>
  </si>
  <si>
    <t>2096838897</t>
  </si>
  <si>
    <t>188</t>
  </si>
  <si>
    <t>725291112</t>
  </si>
  <si>
    <t>Montáž doplnkov zariadení kúpeľní a záchodov</t>
  </si>
  <si>
    <t>-1811730598</t>
  </si>
  <si>
    <t>189</t>
  </si>
  <si>
    <t>M30111000</t>
  </si>
  <si>
    <t>sedatko na wc závesné</t>
  </si>
  <si>
    <t>187325181</t>
  </si>
  <si>
    <t>190</t>
  </si>
  <si>
    <t>115.770</t>
  </si>
  <si>
    <t>tlačitko na podomietkové wc</t>
  </si>
  <si>
    <t>-1576918444</t>
  </si>
  <si>
    <t>191</t>
  </si>
  <si>
    <t>116.042.21.1</t>
  </si>
  <si>
    <t>-1184293694</t>
  </si>
  <si>
    <t>192</t>
  </si>
  <si>
    <t>M014</t>
  </si>
  <si>
    <t xml:space="preserve">kryt pre umyvadlo </t>
  </si>
  <si>
    <t>-578234773</t>
  </si>
  <si>
    <t>193</t>
  </si>
  <si>
    <t>8476010000001</t>
  </si>
  <si>
    <t>Pisoárová stena, 410x100x660 mm, keramika</t>
  </si>
  <si>
    <t>-1790691972</t>
  </si>
  <si>
    <t>194</t>
  </si>
  <si>
    <t>M30119000</t>
  </si>
  <si>
    <t>-1603326858</t>
  </si>
  <si>
    <t>195</t>
  </si>
  <si>
    <t>301102081</t>
  </si>
  <si>
    <t xml:space="preserve">madlo invalidne sklopne 800mm nerez </t>
  </si>
  <si>
    <t>1263930311</t>
  </si>
  <si>
    <t>196</t>
  </si>
  <si>
    <t>301102051</t>
  </si>
  <si>
    <t xml:space="preserve">madlo pevne nerez 600mm </t>
  </si>
  <si>
    <t>1619730491</t>
  </si>
  <si>
    <t>197</t>
  </si>
  <si>
    <t>725333360</t>
  </si>
  <si>
    <t>Montáž výlevky keramickej voľne stojacej bez výtokovej armatúry</t>
  </si>
  <si>
    <t>-502885509</t>
  </si>
  <si>
    <t>198</t>
  </si>
  <si>
    <t>8510460000001</t>
  </si>
  <si>
    <t xml:space="preserve">Výlevka, 425x500x450 mm, keramika, plastová mreža, biela, </t>
  </si>
  <si>
    <t>-638370721</t>
  </si>
  <si>
    <t>199</t>
  </si>
  <si>
    <t>725539142</t>
  </si>
  <si>
    <t>Montáž elektrického zásobníka malolitrážneho do 15 L</t>
  </si>
  <si>
    <t>888192720</t>
  </si>
  <si>
    <t>200</t>
  </si>
  <si>
    <t>EOTES5</t>
  </si>
  <si>
    <t xml:space="preserve">Elektrický ohrievač vody 15l </t>
  </si>
  <si>
    <t>KS</t>
  </si>
  <si>
    <t>-1683245188</t>
  </si>
  <si>
    <t>201</t>
  </si>
  <si>
    <t>725819402</t>
  </si>
  <si>
    <t>Montáž ventilu bez pripojovacej rúrky G 1/2</t>
  </si>
  <si>
    <t>355453092</t>
  </si>
  <si>
    <t>202</t>
  </si>
  <si>
    <t>5511874580</t>
  </si>
  <si>
    <t>-238427309</t>
  </si>
  <si>
    <t>203</t>
  </si>
  <si>
    <t>725829201</t>
  </si>
  <si>
    <t>Montáž batérie umývadlovej a drezovej nástennej pákovej, alebo klasickej</t>
  </si>
  <si>
    <t>1139464427</t>
  </si>
  <si>
    <t>204</t>
  </si>
  <si>
    <t>379240575</t>
  </si>
  <si>
    <t xml:space="preserve"> drezová nást. batéria, rozteč 150 mm, s ramienkom 220mm pre vylevku</t>
  </si>
  <si>
    <t>804830331</t>
  </si>
  <si>
    <t>205</t>
  </si>
  <si>
    <t>725829601</t>
  </si>
  <si>
    <t>Montáž batérií umývadlových stojankových pákových alebo klasických</t>
  </si>
  <si>
    <t>-1783133883</t>
  </si>
  <si>
    <t>206</t>
  </si>
  <si>
    <t>372830575</t>
  </si>
  <si>
    <t xml:space="preserve">Umývadlová batéria </t>
  </si>
  <si>
    <t>557402368</t>
  </si>
  <si>
    <t>207</t>
  </si>
  <si>
    <t>372840575</t>
  </si>
  <si>
    <t>umyvadlova bateria pre tel. postihnutych</t>
  </si>
  <si>
    <t>-1618513017</t>
  </si>
  <si>
    <t>208</t>
  </si>
  <si>
    <t>725860820</t>
  </si>
  <si>
    <t>Demontáž jednoduchej  zápachovej uzávierky pre zariaďovacie predmety, umývadlá, drezy, práčky  -0,00085t</t>
  </si>
  <si>
    <t>1418968041</t>
  </si>
  <si>
    <t>209</t>
  </si>
  <si>
    <t>725869301</t>
  </si>
  <si>
    <t>Montáž zápachovej uzávierky pre zariaďovacie predmety, umývadlová do D 40</t>
  </si>
  <si>
    <t>1955451409</t>
  </si>
  <si>
    <t>210</t>
  </si>
  <si>
    <t>A41</t>
  </si>
  <si>
    <t xml:space="preserve">Sifón umývadlový DN40 s nerezovou mriežkou </t>
  </si>
  <si>
    <t>-591874704</t>
  </si>
  <si>
    <t>211</t>
  </si>
  <si>
    <t>A413</t>
  </si>
  <si>
    <t xml:space="preserve">Priestorovo úsporný umývadlový sifón </t>
  </si>
  <si>
    <t>1027124162</t>
  </si>
  <si>
    <t>212</t>
  </si>
  <si>
    <t>725869371</t>
  </si>
  <si>
    <t>Montáž zápachovej uzávierky pre zariaďovacie predmety, pisoárovej do D 50</t>
  </si>
  <si>
    <t>681405527</t>
  </si>
  <si>
    <t>213</t>
  </si>
  <si>
    <t>A45C</t>
  </si>
  <si>
    <t xml:space="preserve">Sifón pisoárový zvislý DN40 a DN50, </t>
  </si>
  <si>
    <t>340262690</t>
  </si>
  <si>
    <t>214</t>
  </si>
  <si>
    <t>725869381</t>
  </si>
  <si>
    <t>Montáž zápachovej uzávierky pre zariaďovacie predmety, ostatných typov do D 40</t>
  </si>
  <si>
    <t>-1486028627</t>
  </si>
  <si>
    <t>215</t>
  </si>
  <si>
    <t>AKS1</t>
  </si>
  <si>
    <t>9516028</t>
  </si>
  <si>
    <t>216</t>
  </si>
  <si>
    <t>8595580515201</t>
  </si>
  <si>
    <t>Sifón pre kondenzát AKS3</t>
  </si>
  <si>
    <t>-1624400950</t>
  </si>
  <si>
    <t>217</t>
  </si>
  <si>
    <t>725869383</t>
  </si>
  <si>
    <t>Montáž zápachovej uzávierky pre zariaďovacie predmety, ostatných typov do D 90</t>
  </si>
  <si>
    <t>-1512691075</t>
  </si>
  <si>
    <t>218</t>
  </si>
  <si>
    <t>A97a</t>
  </si>
  <si>
    <t>Flexi napojenie k výlevke</t>
  </si>
  <si>
    <t>-1208376477</t>
  </si>
  <si>
    <t>219</t>
  </si>
  <si>
    <t>725989101</t>
  </si>
  <si>
    <t>Montáž dvierok kovových lakovaných</t>
  </si>
  <si>
    <t>-187229264</t>
  </si>
  <si>
    <t>220</t>
  </si>
  <si>
    <t>VE1013</t>
  </si>
  <si>
    <t>-1094768732</t>
  </si>
  <si>
    <t>221</t>
  </si>
  <si>
    <t>VE1011</t>
  </si>
  <si>
    <t>1446396678</t>
  </si>
  <si>
    <t>VE1020</t>
  </si>
  <si>
    <t>1079764180</t>
  </si>
  <si>
    <t>223</t>
  </si>
  <si>
    <t>VE1023</t>
  </si>
  <si>
    <t>-1444986019</t>
  </si>
  <si>
    <t>224</t>
  </si>
  <si>
    <t>1550121574</t>
  </si>
  <si>
    <t>OST</t>
  </si>
  <si>
    <t xml:space="preserve"> Ostatné</t>
  </si>
  <si>
    <t>225</t>
  </si>
  <si>
    <t>K004</t>
  </si>
  <si>
    <t>napojenie vyhrievanie dažďových vpustí na rozvody NN až do rozvádzača</t>
  </si>
  <si>
    <t>242047169</t>
  </si>
  <si>
    <t>226</t>
  </si>
  <si>
    <t>K005</t>
  </si>
  <si>
    <t>napojenie elektricky ovládanej spätnej klapky na rozvody NN až po el, rozvádzač (vrátane kábeláže + blokovanie turniketov v havaríjnom stave)</t>
  </si>
  <si>
    <t>-699027136</t>
  </si>
  <si>
    <t>05 - Plynoinštalácia</t>
  </si>
  <si>
    <t>D1 - Montážne práce a materiál</t>
  </si>
  <si>
    <t>D2 - Inžinierská Činnosť</t>
  </si>
  <si>
    <t>D3 - REVÍZIE</t>
  </si>
  <si>
    <t>D1</t>
  </si>
  <si>
    <t>Montážne práce a materiál</t>
  </si>
  <si>
    <t>Pol1</t>
  </si>
  <si>
    <t>Rúra oceľová bezošvá DN40, O48,3x2,9, mat. L235GA podľa STN EN ISO 3183</t>
  </si>
  <si>
    <t>Pol2</t>
  </si>
  <si>
    <t>Rúra oceľová bezošvá DN32, O42,4x2,9, mat. L235GA podľa STN EN ISO 3183</t>
  </si>
  <si>
    <t>Pol3</t>
  </si>
  <si>
    <t>Rúra oceľová bezošvá DN25, O33,7x2,9, mat. L235GA podľa STN EN ISO 3183</t>
  </si>
  <si>
    <t>Pol4</t>
  </si>
  <si>
    <t>Montáž ocelového potrubia DN40</t>
  </si>
  <si>
    <t>Pol5</t>
  </si>
  <si>
    <t>Montáž ocelového potrubia DN32</t>
  </si>
  <si>
    <t>Pol6</t>
  </si>
  <si>
    <t>Montáž ocelového potrubia DN25</t>
  </si>
  <si>
    <t>Pol7</t>
  </si>
  <si>
    <t>Rúra oceľová bezošvá DN65 - ochranná rúra</t>
  </si>
  <si>
    <t>Pol8</t>
  </si>
  <si>
    <t>Rúra oceľová bezošvá DN50 - ochranná rúra</t>
  </si>
  <si>
    <t>Pol9</t>
  </si>
  <si>
    <t>Rúra oceľová bezošvá DN40 - ochranná rúra</t>
  </si>
  <si>
    <t>Pol10</t>
  </si>
  <si>
    <t>Koleno varné DN40</t>
  </si>
  <si>
    <t>Pol11</t>
  </si>
  <si>
    <t>Koleno varné DN32</t>
  </si>
  <si>
    <t>Pol12</t>
  </si>
  <si>
    <t>Koleno varné DN25</t>
  </si>
  <si>
    <t>Pol13</t>
  </si>
  <si>
    <t>Koleno závitové DN32</t>
  </si>
  <si>
    <t>Pol14</t>
  </si>
  <si>
    <t>Armatúry a príslušenstvo guľový kohút 5/4" plyn</t>
  </si>
  <si>
    <t>Pol15</t>
  </si>
  <si>
    <t>Armatúry a príslušenstvo guľový kohút 1" plyn</t>
  </si>
  <si>
    <t>Pol16</t>
  </si>
  <si>
    <t>Armatúry a príslušenstvo guľový kohút 1/2" plyn, molýľ</t>
  </si>
  <si>
    <t>Pol17</t>
  </si>
  <si>
    <t>Zátka závitová 1/2"</t>
  </si>
  <si>
    <t>Pol18</t>
  </si>
  <si>
    <t>Zátka závitová 1"</t>
  </si>
  <si>
    <t>Pol19</t>
  </si>
  <si>
    <t>Tlakomer O160 0-6 kPa v kovovom púzdre</t>
  </si>
  <si>
    <t>Pol20</t>
  </si>
  <si>
    <t>Tlakomerový kohút trojcestný ventil M20x1,5</t>
  </si>
  <si>
    <t>Pol21</t>
  </si>
  <si>
    <t>Tlakomerová prípojka M20x1,5</t>
  </si>
  <si>
    <t>Pol22</t>
  </si>
  <si>
    <t>Pol23</t>
  </si>
  <si>
    <t>Podpera pre plynomer</t>
  </si>
  <si>
    <t>Pol24</t>
  </si>
  <si>
    <t>Rozperka plynomera DN32</t>
  </si>
  <si>
    <t>Pol25</t>
  </si>
  <si>
    <t>Redukcia Varná DN40/32</t>
  </si>
  <si>
    <t>Pol26</t>
  </si>
  <si>
    <t>Redukcia Varná DN32/25</t>
  </si>
  <si>
    <t>Pol27</t>
  </si>
  <si>
    <t>Objímka s gumou DN40 ( rozsah 45-52) + závitová tyč O10 + hmoždinka</t>
  </si>
  <si>
    <t>Pol28</t>
  </si>
  <si>
    <t>Objímka s gumou DN32 ( rozsah 38-45) + závitová tyč O10 + hmoždinka</t>
  </si>
  <si>
    <t>Pol29</t>
  </si>
  <si>
    <t>Objímka s gumou DN25 ( rozsah 32-36) + závitová tyč O8 + hmoždinka</t>
  </si>
  <si>
    <t>Pol30</t>
  </si>
  <si>
    <t>Osadenie kotevných častí pre uchytenie potrubia</t>
  </si>
  <si>
    <t>Pol31</t>
  </si>
  <si>
    <t>Vsuvka redukovaná 1"x3/4"</t>
  </si>
  <si>
    <t>Pol32</t>
  </si>
  <si>
    <t>Flex trubka 1/2" na dopojenie kotla s prislušenstvom</t>
  </si>
  <si>
    <t>Pol33</t>
  </si>
  <si>
    <t>Vyhotovenie prestupov murivom</t>
  </si>
  <si>
    <t>Pol34</t>
  </si>
  <si>
    <t>Vyspravenie prestupov / otvorov, oprava náteru</t>
  </si>
  <si>
    <t>Pol35</t>
  </si>
  <si>
    <t>Vytmelenie chráničiek</t>
  </si>
  <si>
    <t>Pol36</t>
  </si>
  <si>
    <t>Protipožiarný tmel CP 611A INT na tmelenie chráničiek</t>
  </si>
  <si>
    <t>Pol37</t>
  </si>
  <si>
    <t>Presun hmôt pre vnútorný plynovod v objektoch do 10m výšky</t>
  </si>
  <si>
    <t>Pol38</t>
  </si>
  <si>
    <t>Vnútrostav. premiestnenie vybúraných hmôt vnútorný plynovod vodorovne do 20 m z budov vys. do 10 m</t>
  </si>
  <si>
    <t>Pol39</t>
  </si>
  <si>
    <t>Odvoz sutiny a vybúraných hmôt na skládku</t>
  </si>
  <si>
    <t>Pol40</t>
  </si>
  <si>
    <t>Nátery kov.potr.a armatúr syntet. do DN 50 mm farby dvojnás. a základný náter</t>
  </si>
  <si>
    <t>Pol41</t>
  </si>
  <si>
    <t>Doprava materiálu</t>
  </si>
  <si>
    <t>Pol42</t>
  </si>
  <si>
    <t>Značenie potrubia</t>
  </si>
  <si>
    <t>Pol43</t>
  </si>
  <si>
    <t>Tesniaci a zvárací materiál</t>
  </si>
  <si>
    <t>Pol44</t>
  </si>
  <si>
    <t>Typizovaná skrinka pre podružné meranie nájomnej jednotky s NTL príslušenstvom, (599 x 545 x 245) ŠxVxH (mm)</t>
  </si>
  <si>
    <t>Pol45</t>
  </si>
  <si>
    <t>Uzemnenie potrubia a meracej zostavy</t>
  </si>
  <si>
    <t>Pol46</t>
  </si>
  <si>
    <t>Tlaková skúška</t>
  </si>
  <si>
    <t>Pol47</t>
  </si>
  <si>
    <t>Napustenie rozvodu plynom, uvedenie rozvodu do prevádzky</t>
  </si>
  <si>
    <t>Pol48</t>
  </si>
  <si>
    <t>Spustenie spotrebiča do prevádzky</t>
  </si>
  <si>
    <t>D2</t>
  </si>
  <si>
    <t>Inžinierská Činnosť</t>
  </si>
  <si>
    <t>Pol49</t>
  </si>
  <si>
    <t>Inžinierska činnosť spojená s odovzdaním</t>
  </si>
  <si>
    <t>Pol50</t>
  </si>
  <si>
    <t>Inžinierska činnosť spojená s realizáciou stavby</t>
  </si>
  <si>
    <t>Pol51</t>
  </si>
  <si>
    <t>Vyjadrenie PD Technickou inšpekciou</t>
  </si>
  <si>
    <t>D3</t>
  </si>
  <si>
    <t>REVÍZIE</t>
  </si>
  <si>
    <t>Pol52</t>
  </si>
  <si>
    <t>Hlavná tlaková skúška</t>
  </si>
  <si>
    <t>úsek</t>
  </si>
  <si>
    <t>Pol53</t>
  </si>
  <si>
    <t>Revízna správa - PLYNOINŠTALÁCIA</t>
  </si>
  <si>
    <t>Pol54</t>
  </si>
  <si>
    <t>Revízna správa spotrebiča (kotol)</t>
  </si>
  <si>
    <t>06 - Prekládka pripojovacieho plynovodu</t>
  </si>
  <si>
    <t>D1 - Zemné práce</t>
  </si>
  <si>
    <t>D2 - Montážne práce a materiál</t>
  </si>
  <si>
    <t>D3 - Inžinierská Činnosť</t>
  </si>
  <si>
    <t>D4 - Revízie</t>
  </si>
  <si>
    <t>D5 - Geodetické práce</t>
  </si>
  <si>
    <t>Pol55</t>
  </si>
  <si>
    <t>Výkop montážnej jamy - ručným náradím</t>
  </si>
  <si>
    <t>Pol56</t>
  </si>
  <si>
    <t>Výkop ryhy prevedenie potrubia - ručným náradím</t>
  </si>
  <si>
    <t>Pol57</t>
  </si>
  <si>
    <t>Obsyp a zásyp potrubia pieskom</t>
  </si>
  <si>
    <t>Pol58</t>
  </si>
  <si>
    <t>Doprava obsypu a zásypu</t>
  </si>
  <si>
    <t>Pol59</t>
  </si>
  <si>
    <t>Odvoz prebytočnej zeminy na skládku</t>
  </si>
  <si>
    <t>Pol60</t>
  </si>
  <si>
    <t>Zásyp montážnej jamy, vykopu a povrchové úpravy</t>
  </si>
  <si>
    <t>Pol61</t>
  </si>
  <si>
    <t>Spätné asfaltovanie</t>
  </si>
  <si>
    <t>Pol62</t>
  </si>
  <si>
    <t>Odplynenie potrubia - dusíkom do DN50</t>
  </si>
  <si>
    <t>Pol63</t>
  </si>
  <si>
    <t>Prerušenie toku plynu stláčacím zariadením</t>
  </si>
  <si>
    <t>Pol64</t>
  </si>
  <si>
    <t>Opravárenská spojka s dlhými ramenami d32/PE</t>
  </si>
  <si>
    <t>Pol65</t>
  </si>
  <si>
    <t>Montáž opravárenskej spojky s dlhými ramenami d32/PE</t>
  </si>
  <si>
    <t>Pol66</t>
  </si>
  <si>
    <t>Príprava pre skúšku tesnosti D32/PE</t>
  </si>
  <si>
    <t>usek</t>
  </si>
  <si>
    <t>Pol67</t>
  </si>
  <si>
    <t>Skúška tesnosti potrubia D32/PE, DN25</t>
  </si>
  <si>
    <t>Pol68</t>
  </si>
  <si>
    <t>Montáž potrubia z plastických rúr PE, PP D x t 32 x 3,0</t>
  </si>
  <si>
    <t>Pol69</t>
  </si>
  <si>
    <t>Rúra PE-100 SDR 11, 32 x 3,0</t>
  </si>
  <si>
    <t>Pol70</t>
  </si>
  <si>
    <t>Rúra DN25 oc.-STN EN ISO 3183 s izoláciou do zeme</t>
  </si>
  <si>
    <t>Pol71</t>
  </si>
  <si>
    <t>Montáž potrubia DN25 oc.-STN EN ISO 3183 s izoláciou do zeme</t>
  </si>
  <si>
    <t>Pol72</t>
  </si>
  <si>
    <t>Elektrokoleno W90° D32</t>
  </si>
  <si>
    <t>Pol73</t>
  </si>
  <si>
    <t>Montáž USTR prechodka PE/Oceľ D32/DN25</t>
  </si>
  <si>
    <t>Pol74</t>
  </si>
  <si>
    <t>Prechodka USTR PE/Oceľ D32/DN25</t>
  </si>
  <si>
    <t>Pol75</t>
  </si>
  <si>
    <t>Armatúry a príslušenstvo guľový kohút 1" plyn - HUP</t>
  </si>
  <si>
    <t>Pol76</t>
  </si>
  <si>
    <t>Montáž armatúr a príslušenstva guľový kohút 1" plyn - HUO</t>
  </si>
  <si>
    <t>Pol77</t>
  </si>
  <si>
    <t>Vyhľadávací vodič na potrubí PVC do 150 mm</t>
  </si>
  <si>
    <t>Pol78</t>
  </si>
  <si>
    <t>Rozvinutie a uloženie výstražnej fólie z PVC do ryhy</t>
  </si>
  <si>
    <t>Pol79</t>
  </si>
  <si>
    <t>Výstražná fólia žltá s označením PLYN</t>
  </si>
  <si>
    <t>Pol80</t>
  </si>
  <si>
    <t>Plynomerová skrinka do niky ocelo plechová (900 x 800 x 280mm)</t>
  </si>
  <si>
    <t>Pol81</t>
  </si>
  <si>
    <t>Ochranná rúra DN50 s izoláciou bralen pre zvislú časť prip. plynovodu</t>
  </si>
  <si>
    <t>Pol82</t>
  </si>
  <si>
    <t>Štítok pre označenie prípojky</t>
  </si>
  <si>
    <t>Pol83</t>
  </si>
  <si>
    <t>Inžinierska činnosť spojená s odovzdaním plynovej prípojky SPP a.s.</t>
  </si>
  <si>
    <t>Pol84</t>
  </si>
  <si>
    <t>Pol85</t>
  </si>
  <si>
    <t>Úradná skúška Technickou inšpekciou</t>
  </si>
  <si>
    <t>D4</t>
  </si>
  <si>
    <t>Pol86</t>
  </si>
  <si>
    <t>Revízia pripojovacieho plynovodu</t>
  </si>
  <si>
    <t>D5</t>
  </si>
  <si>
    <t>Geodetické práce</t>
  </si>
  <si>
    <t>Pol87</t>
  </si>
  <si>
    <t>Geodetické práce - vykonávané po výstavbe zameranie skutočného vyhotovenia plynovodu</t>
  </si>
  <si>
    <t>07 - Vykurovanie</t>
  </si>
  <si>
    <t>PSV - PSV</t>
  </si>
  <si>
    <t xml:space="preserve">    722 - Zdravotechnika - vnútorný vodovod</t>
  </si>
  <si>
    <t xml:space="preserve">    731 - Ústredné kúrenie, kotolne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</si>
  <si>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</si>
  <si>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</si>
  <si>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</si>
  <si>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>HSV - HSV</t>
  </si>
  <si>
    <t>713482121</t>
  </si>
  <si>
    <t>Montáž trubíc,hr.15 mm,vnút.priemer do 38</t>
  </si>
  <si>
    <t>631423616</t>
  </si>
  <si>
    <t>631423621</t>
  </si>
  <si>
    <t>631416213</t>
  </si>
  <si>
    <t>631416214</t>
  </si>
  <si>
    <t>713482131</t>
  </si>
  <si>
    <t>Montáž trubíc,hr.30 mm,vnút.priemer do 38</t>
  </si>
  <si>
    <t>631423631</t>
  </si>
  <si>
    <t>631423631.1</t>
  </si>
  <si>
    <t>63141531906</t>
  </si>
  <si>
    <t>Izolácia kolien</t>
  </si>
  <si>
    <t>Zdravotechnika - vnútorný vodovod</t>
  </si>
  <si>
    <t>722130211</t>
  </si>
  <si>
    <t>Potrubie z oceľ.rúr pozink.bezšvík.bežných-11 353.0,10 004.0 zvarov. bežných-11 343.00 DN 15</t>
  </si>
  <si>
    <t>722171211</t>
  </si>
  <si>
    <t>Potrubie z plastických hmôt - odvod kondenzátu DN 15</t>
  </si>
  <si>
    <t>Tlaková skúška vodovodného potrubia do DN 50</t>
  </si>
  <si>
    <t>731</t>
  </si>
  <si>
    <t>Ústredné kúrenie, kotolne</t>
  </si>
  <si>
    <t>7312491818</t>
  </si>
  <si>
    <t>MTZ + dodávka systém odvodu spalín z plastu (PP, typB)+ základná zostava šachty (PPs, tuhá) D60, AZ- revízne koleno 87 D60/100-1ks, Rúra na odvod spalín l=1,95 m tvarovateľné priemer 60 mm plas-3ks</t>
  </si>
  <si>
    <t>7312491818.1</t>
  </si>
  <si>
    <t>MTZ + dodávka AZ- rúra 1m (tvarovateľná), materiál plast (PP)/ epoxidová živica biela</t>
  </si>
  <si>
    <t>7312492828</t>
  </si>
  <si>
    <t>MTZ kotla do Q=50 kW</t>
  </si>
  <si>
    <t>48475712500</t>
  </si>
  <si>
    <t>MaR</t>
  </si>
  <si>
    <t>Montáž snímačov a kabeláž</t>
  </si>
  <si>
    <t>733</t>
  </si>
  <si>
    <t>Ústredné kúrenie, rozvodné potrubie</t>
  </si>
  <si>
    <t>733111102</t>
  </si>
  <si>
    <t>Montáž systému napr. Rehau + pomocný materiál</t>
  </si>
  <si>
    <t>13012111000</t>
  </si>
  <si>
    <t>13013111000</t>
  </si>
  <si>
    <t>13014111000</t>
  </si>
  <si>
    <t>13010111005</t>
  </si>
  <si>
    <t>3660571001</t>
  </si>
  <si>
    <t>Prechod s von.závitom 25-R 3/4“ RX</t>
  </si>
  <si>
    <t>3660591001</t>
  </si>
  <si>
    <t>Prechod s von.závitom 32-R 3/4“ RX</t>
  </si>
  <si>
    <t>3660601001</t>
  </si>
  <si>
    <t>Prechod s von.závitom 32-R 1“ RX</t>
  </si>
  <si>
    <t>1600231001</t>
  </si>
  <si>
    <t>1600241001</t>
  </si>
  <si>
    <t>1600811001</t>
  </si>
  <si>
    <t xml:space="preserve">T-kus 20-16-16 PX </t>
  </si>
  <si>
    <t>1600831001</t>
  </si>
  <si>
    <t xml:space="preserve">T-kus 25-16-20 PX </t>
  </si>
  <si>
    <t>1600721001</t>
  </si>
  <si>
    <t xml:space="preserve">T-kus 25-16-25 PX </t>
  </si>
  <si>
    <t>1600901001</t>
  </si>
  <si>
    <t xml:space="preserve">T-kus 32-20-32 PX </t>
  </si>
  <si>
    <t>1600911001</t>
  </si>
  <si>
    <t xml:space="preserve">T-kus 32-25-25 PX </t>
  </si>
  <si>
    <t>28616024001</t>
  </si>
  <si>
    <t>28616024001.1</t>
  </si>
  <si>
    <t xml:space="preserve">Násuvná objímka 16 PX </t>
  </si>
  <si>
    <t>28616025001</t>
  </si>
  <si>
    <t xml:space="preserve">Násuvná objímka 20 PX </t>
  </si>
  <si>
    <t>28616131001</t>
  </si>
  <si>
    <t xml:space="preserve">Násuvná objímka 25 PX </t>
  </si>
  <si>
    <t>28616132001</t>
  </si>
  <si>
    <t xml:space="preserve">Násuvná objímka 32 PX </t>
  </si>
  <si>
    <t>733141112</t>
  </si>
  <si>
    <t xml:space="preserve">Odvzdušňovacia nádoba,zberač vzduchu  DN 50 </t>
  </si>
  <si>
    <t>733190106</t>
  </si>
  <si>
    <t>Tlaková skúška plastového potrubia do 32 mm</t>
  </si>
  <si>
    <t>734</t>
  </si>
  <si>
    <t>Ústredné kúrenie, armatúry.</t>
  </si>
  <si>
    <t>734209103</t>
  </si>
  <si>
    <t>Montáž závitových armatúr s 1 závitom G 1/2</t>
  </si>
  <si>
    <t>5511210012</t>
  </si>
  <si>
    <t>Kohut guľový-vypúšťací DN 15, tmax = 120 C, PN16</t>
  </si>
  <si>
    <t>5511300221</t>
  </si>
  <si>
    <t>Automat.odvzduš.ventil DN 15</t>
  </si>
  <si>
    <t>734209113</t>
  </si>
  <si>
    <t>Montáž závitových armatúr s 2 závitmi G 1/2</t>
  </si>
  <si>
    <t>5511200000</t>
  </si>
  <si>
    <t>Kohut guľový DN 15</t>
  </si>
  <si>
    <t>5511399999</t>
  </si>
  <si>
    <t>Filter závitový DN 15</t>
  </si>
  <si>
    <t>3194390186</t>
  </si>
  <si>
    <t>Skrutkovanie priame DN 15</t>
  </si>
  <si>
    <t>5511403277</t>
  </si>
  <si>
    <t>734209105</t>
  </si>
  <si>
    <t>Montáž závitovej armatúry s 1 závitom G 1</t>
  </si>
  <si>
    <t>5511415151</t>
  </si>
  <si>
    <t>734209114</t>
  </si>
  <si>
    <t>Montáž závitovej armatúry s 2 závitmi G 3/4</t>
  </si>
  <si>
    <t>5511200101</t>
  </si>
  <si>
    <t>Kohut guľový DN 20</t>
  </si>
  <si>
    <t>kus</t>
  </si>
  <si>
    <t>3194390196</t>
  </si>
  <si>
    <t>Skrutkovanie priame DN 20</t>
  </si>
  <si>
    <t>734209115</t>
  </si>
  <si>
    <t>Montáž závitovej armatúry s 2 závitmi G 1</t>
  </si>
  <si>
    <t>551120021</t>
  </si>
  <si>
    <t>Kohut guľový DN 25</t>
  </si>
  <si>
    <t>5511400111</t>
  </si>
  <si>
    <t>Filter závitový DN 25</t>
  </si>
  <si>
    <t>3194390201</t>
  </si>
  <si>
    <t>Skrutkovanie priame DN 25</t>
  </si>
  <si>
    <t>734421166</t>
  </si>
  <si>
    <t>MTZ Tlakomerov</t>
  </si>
  <si>
    <t>388510110</t>
  </si>
  <si>
    <t>Tlakomer 0-400 kPa</t>
  </si>
  <si>
    <t>388510000</t>
  </si>
  <si>
    <t>Tlakomerový kohút</t>
  </si>
  <si>
    <t>388510010</t>
  </si>
  <si>
    <t>Kondenzačná slučka</t>
  </si>
  <si>
    <t>734494121</t>
  </si>
  <si>
    <t>Návarok s metrickým závitom akosť mat.11 416.1 M 20x1,5 dĺžky do 220 mm</t>
  </si>
  <si>
    <t>735</t>
  </si>
  <si>
    <t>Ústredné kúrenie, vykurov. telesá</t>
  </si>
  <si>
    <t>735000912</t>
  </si>
  <si>
    <t>Vyregulovanie dvojregulačného ventilu s termostatickým ovládaním</t>
  </si>
  <si>
    <t>735158110</t>
  </si>
  <si>
    <t>Vykurovacie telesá panelové,tlaková skúška telesa vodou  VSŽ Košice jednoradového</t>
  </si>
  <si>
    <t>735158120</t>
  </si>
  <si>
    <t>Vykurovacie telesá panelové,tlaková skúška telesa vodou dvojradového</t>
  </si>
  <si>
    <t>7351595211</t>
  </si>
  <si>
    <t>Montáž vykurovacích telies panelových</t>
  </si>
  <si>
    <t>58453911604</t>
  </si>
  <si>
    <t>58453921606</t>
  </si>
  <si>
    <t>58453922606</t>
  </si>
  <si>
    <t>58453922607</t>
  </si>
  <si>
    <t>58453922614</t>
  </si>
  <si>
    <t>58453922910</t>
  </si>
  <si>
    <t>484546601</t>
  </si>
  <si>
    <t>4845466114</t>
  </si>
  <si>
    <t>Odvzdušňovacia zátka+záslepka k telesu</t>
  </si>
  <si>
    <t>767995101</t>
  </si>
  <si>
    <t>Montáž ostatných atypických  kovových stavebných doplnkových konštrukcií nad 5 kg</t>
  </si>
  <si>
    <t>484600001</t>
  </si>
  <si>
    <t>Doplnkové konštrukcie (závesy, podpery, šróbenia, kotviaci materiál a pod.)</t>
  </si>
  <si>
    <t>48458835001</t>
  </si>
  <si>
    <t>Uloženie HILTI 2xDN 12 - DN 25</t>
  </si>
  <si>
    <t>Vykurovacia skúška</t>
  </si>
  <si>
    <t>.1</t>
  </si>
  <si>
    <t>Napustenie a vypustenie vyk.sústavy</t>
  </si>
  <si>
    <t>.2</t>
  </si>
  <si>
    <t>Uvedenie do prevádzky</t>
  </si>
  <si>
    <t>.3</t>
  </si>
  <si>
    <t xml:space="preserve">Revízie </t>
  </si>
  <si>
    <t>.4</t>
  </si>
  <si>
    <t>Stavebné práce</t>
  </si>
  <si>
    <t>.5</t>
  </si>
  <si>
    <t>Likvidácia odpadu</t>
  </si>
  <si>
    <t>01 Plastové okno 800 x 600 mm vrátane príslušenstva podľa výpisu výplní otvorov</t>
  </si>
  <si>
    <t>02 Plastové francúzske okno s dverným krídlom 3 000 x 2 300 mm vrátane príslušenstva podľa výpisu výplní otvorov</t>
  </si>
  <si>
    <t>Montáž okien plastových</t>
  </si>
  <si>
    <t>D1 exteriérové plastové presklené dvere 1400 x 2 285 mm vrátane príslušenstva podľa výpisu výplní otvorov</t>
  </si>
  <si>
    <t>D5 exteriérové plastové dvere s kovaním, cylindrický bezpečnostný zámok, štítková kľučka, dverné madlo z interiéru, elektr. ovládané cez mincový automat opatrený eurokľúčom podľa výpisu výplní otvorov</t>
  </si>
  <si>
    <t>D2 Dvere vnútorné jednokrídlové vrátane príslušenstva podľa výpisu výplní otvorov</t>
  </si>
  <si>
    <t>D3 Dvere vnútorné jednokrídlové vrátane príslušenstva podľa výpisu výplní otvorov</t>
  </si>
  <si>
    <t>D4 Dvere vnútorné jednokrídlové vrátane príslušenstva podľa výpisu výplní otvorov</t>
  </si>
  <si>
    <t>Murivo základových pásov (m3) PREMAC 50x30x25 s betónovou výplňou hr. 300 mm alebo ekvivalent</t>
  </si>
  <si>
    <t>Styrodur 3000 CS extrudovaný polystyrén - XPS hrúbka 180 mm alebo ekvivalent</t>
  </si>
  <si>
    <t>Montaž a dodávka nerezových doplnkov zariadení kúpeľní a záchodov, drobné predmety (držiak na WC-papier, držiak na tekuté mydlo, držiak na papierové utierky) do každej kabínky, resp. k umývadlu</t>
  </si>
  <si>
    <t>Vzduchotechnická jednotka Duovent comp. DV 800 DI2 F7/M5 KL DVAV , Digireg, Upínacie spony, SF-P 300 sifony alebo ekvivalent</t>
  </si>
  <si>
    <t>Vzduchotechnická jednotka ECO ROOM 150/500 alebo ekvivalent</t>
  </si>
  <si>
    <t>Plastová vetracia mriežka WG 250 alebo ekvivalent</t>
  </si>
  <si>
    <t>Protidažďová žalúzia PRG-250 W alebo ekvivalent</t>
  </si>
  <si>
    <t>Výustka KVP1-V-1.0-200x75 R1 alebo ekvivalent</t>
  </si>
  <si>
    <t>Izolácia Ventilam ALU/ML-3 PLUS alebo ekvivalent</t>
  </si>
  <si>
    <t xml:space="preserve">Krabica izolačná  KR 68       </t>
  </si>
  <si>
    <t>Optické káble,Optická chránička HDPE – 32/27mm , vo vnútri so silikónovým povlakom, farba : čierna,rozm.bubna:šxv:133x35cm</t>
  </si>
  <si>
    <t xml:space="preserve">Krabica chodníková.. </t>
  </si>
  <si>
    <t>Rúra HDPE PE100 SUPERPIPE D 40x3,7 mm, dĺ. 100 m PN 16 (SDR11) pre tlakový rozvod pitnej vody, alebo ekvivalent</t>
  </si>
  <si>
    <t>Prechodka MUN PE/mosadz s vonkajším závitom PE 100 SDR 11 D 40/1", alebo ekvivalent</t>
  </si>
  <si>
    <t>Prechodka MUN PE/mosadz s vonkajším závitom PE 100 SDR 11 D 32/1", FRIALEN alebo ekvivalent</t>
  </si>
  <si>
    <t>Objímka so zarážkou, elektrotvarovka MB PE 100 SDR 11 D 32 mm, FRIALEN alebo ekvivalent</t>
  </si>
  <si>
    <t>Ventil priamy voda 1" Slovarm K-125T alebo ekvivalent</t>
  </si>
  <si>
    <t>Vodorovná spätná klapka CLAPET - 1"FF, mosadz CW617N, IVAR alebo ekvivalent</t>
  </si>
  <si>
    <t>Domovný vodomer 3/4   QN 2,5 prip. závit 1   SPR.TREFA, vodor.montáž alebo ekvivalent</t>
  </si>
  <si>
    <t>IN SITU manžeta 150 - pre OD tvarovky - PP korugovaný kanalizačný systém, PIPELIFE alebo ekvivalent</t>
  </si>
  <si>
    <t>Rúra PVC hladký kanalizačný systém DN 110x3,2, dĺ. 1 m, SN8, PIPELIFE alebo ekvivalent</t>
  </si>
  <si>
    <t>Rúra PVC hladký kanalizačný systém DN 125x3,7, dĺ. 1 m, SN8, PIPELIFE vratane tvaroviek alebo ekvivalent</t>
  </si>
  <si>
    <t>Rúra PVC hladký kanalizačný systém DN 160x4,7, dĺ. 1 m, SN8, PIPELIFE vratane tvaroviek alebo ekvivalent</t>
  </si>
  <si>
    <t>Vodomerná šachta 1200x1200, KLARTEC alebo ekvivalent</t>
  </si>
  <si>
    <t>Kónus TBS 100/65-60 so stupačkou, šachtový program, PREFA SUČANY alebo ekvivalent</t>
  </si>
  <si>
    <t>Šachtová skruž TBH  100-100 so stupačkou, PREFA SUČANY alebo ekvivalent</t>
  </si>
  <si>
    <t>Šachtová skruž TBH  100-25 so stupačkou, PREFA SUČANY alebo ekvivalent</t>
  </si>
  <si>
    <t>Šachtové dno TBS  100/68 DN 1000, h=680 -pre DN 100, 150, 200, 250, 300 , PREFA SUČANY alebo ekvivalent</t>
  </si>
  <si>
    <t>Vyrovnávací prstenec TBS 60-15, PREFA SUČANY alebo ekvivalent</t>
  </si>
  <si>
    <t>Poklop betónovo - liatinový 40t, atyp (logo TRNAVA)</t>
  </si>
  <si>
    <t>Izolačná PE trubica TUBOLIT DG 22x13 mm (d potrubia x hr. izolácie), nadrezaná, AZ FLEX alebo ekvivalent</t>
  </si>
  <si>
    <t>Izolačná PE trubica TUBOLIT DG 22x20 mm (d potrubia x hr. izolácie), nadrezaná, AZ FLEX alebo ekvivalent</t>
  </si>
  <si>
    <t>Izolačná PE trubica TUBOLIT DG 28x13 mm (d potrubia x hr. izolácie), nadrezaná, AZ FLEX alebo ekvivalent</t>
  </si>
  <si>
    <t>Izolačná PE trubica TUBOLIT DG 28x25 mm (d potrubia x hr. izolácie), nadrezaná, AZ FLEX alebo ekvivalent</t>
  </si>
  <si>
    <t>Izolačná PE trubica TUBOLIT DG 35x13 mm (d potrubia x hr. izolácie), nadrezaná, AZ FLEX alebo ekvivalent</t>
  </si>
  <si>
    <t>Izolačná PE trubica TUBOLIT DG 35x30 mm (d potrubia x hr. izolácie), rozrezaná, AZ FLEX alebo ekvivalent</t>
  </si>
  <si>
    <t>Izolačná PE trubica TUBOLIT DG 42x13 mm (d potrubia x hr. izolácie), nadrezaná, AZ FLEX alebo ekvivalent</t>
  </si>
  <si>
    <t>Izolačná PE trubica TUBOLIT DG 42x30 mm (d potrubia x hr. izolácie), rozrezaná, AZ FLEX alebo ekvivalent</t>
  </si>
  <si>
    <t>Čistiaci kus HT DN 50, PP systém pre beztlakový rozvod vnútorného odpadu, PIPELIFE alebo ekvivalent</t>
  </si>
  <si>
    <t>HT čistiaci kus DN 70 - PP systém pre rozvod vnútorného odpadu PIPELIFE alebo ekvivalent</t>
  </si>
  <si>
    <t>Čistiaci kus HT DN 100, PP systém pre beztlakový rozvod vnútorného odpadu, PIPELIFE alebo ekvivalent</t>
  </si>
  <si>
    <t>Čistiaci kus PVC DN 125 hladký kanalizačný systém, PIPELIFE alebo ekvivalent</t>
  </si>
  <si>
    <t xml:space="preserve"> zpätná klapka typ 3F so šachtou, DN 150, plast alebo ekvivalent</t>
  </si>
  <si>
    <t>Podlahový vpust HL510NPr, (0,5 l/s) horizontálny odtok DN 40/50, pevná izolačná príruba, zápachová uzávierka Primus, rám 147x147 mm, mriežka 140x140mm, PP/PE/nerez alebo ekvivalent</t>
  </si>
  <si>
    <t>Podlahový vpust HL310NPr, (0,5 l/s), vertikálny odtok DN 50/75/110, pevná izolačná príruba, mriežka115x115 mm, zápachová uzávierka˝PRIMUS˝, PE/nerezová oceľ alebo ekvivalent</t>
  </si>
  <si>
    <t>Podlahový vpust HL310NPrG, (0,5 l/s), vertikálny odtok DN 50/75/110, pevná izolačná príruba, mriežka 137x137 mm, zápachová uzávierka Primus, PE/liatina/PP/nerez alebo ekvivalent</t>
  </si>
  <si>
    <t>Potrubie z rúr REHAU, rúrka univerzálna RAUTITAN stabil DN 20,0x2,9 v kotúčoch alebo ekvivalent</t>
  </si>
  <si>
    <t>Potrubie z rúr REHAU, rúrka univerzálna RAUTITAN stabil DN 25,0x3,7 v kotúčoch alebo ekvivalent</t>
  </si>
  <si>
    <t>Potrubie z rúr REHAU, rúrka univerzálna RAUTITAN stabil DN 32,0x4,7 v tyčiach alebo ekvivalent</t>
  </si>
  <si>
    <t>Potrubie z rúr REHAU, rúrka univerzálna RAUTITAN stabil DN 40,0x6,0 v tyčiach alebo ekvivalent</t>
  </si>
  <si>
    <t>Nástenné koleno s vnútorným závitom RAUTITAN RX 20-Rp1/2 krátke, materiál: mosadz REHAU alebo ekvivalent</t>
  </si>
  <si>
    <t>Nástenné koleno s vnútorným závitom RAUTITAN RX 20-Rp1/2 krátke, materiál: mosadz REHAU + lista na roztec 150mm alebo ekvivalent</t>
  </si>
  <si>
    <t>Kohút guľový so zeleným pákovým ovládačom z DR mosadze s tretím vrtom v guli, PN 25, DN 15, odolné voči vypl.zinku, HERZ alebo ekvivalent</t>
  </si>
  <si>
    <t>Kohút guľový so zeleným pákovým ovládačom z DR mosadze s tretím vrtom v guli, PN 25, DN 20, odolné voči vypl.zinku, HERZ alebo ekvivalent</t>
  </si>
  <si>
    <t>Kohút guľový so zeleným pákovým ovládačom z DR mosadze s tretím vrtom v guli, PN 25, DN 25, odolné voči vypl.zinku, HERZ alebo ekvivalent</t>
  </si>
  <si>
    <t>Kohút guľový so zeleným pákovým ovládačom z DR mosadze s tretím vrtom v guli, PN 25, DN 32, odolné voči vypl.zinku, HERZ alebo ekvivalent</t>
  </si>
  <si>
    <t>Guľový uzáver vypúšťací s páčkou, 1/2" M, mosadz, IVAR alebo ekvivalent</t>
  </si>
  <si>
    <t>Montáž predstenového systému záchodov do ľahkých stien s kovovou konštrukciou (GEBERIT, AlcaPlast alebo ekvivalent)</t>
  </si>
  <si>
    <t>Montáž predstenového systému pisoárov do ľahkých stien s kovovou konštrukciou (GEBERIT, AlcaPlast alebo ekvivalent)</t>
  </si>
  <si>
    <t>Geberit oddialené ovládanie Typ 01, pneumatické, 2-M, podomietkové, lesklý chróm alebo ekvivalent</t>
  </si>
  <si>
    <t xml:space="preserve"> WC sedátko duroplast invalid kovové úchyty biele alebo ekvivalent</t>
  </si>
  <si>
    <t>Guľový rohový ventil, 1/2" x 3/8", s filtrom, bez matky, chrómovaná mosadz OT 58 IVAR alebo ekvivalent</t>
  </si>
  <si>
    <t>Nálevka so sifónom pre odkvapkávajúci kondenzát, ALCAPLAST alebo ekvivalent</t>
  </si>
  <si>
    <t>Vaňové dvierka ABS 200x250mm biele, DEN BRAVEN alebo ekvivalent</t>
  </si>
  <si>
    <t>Vaňové dvierka ABS 300x300mm biele, DEN BRAVEN alebo ekvivalent</t>
  </si>
  <si>
    <t>Revízne dvierka PVC 600x600mm biele, DEN BRAVEN alebo ekvivalent</t>
  </si>
  <si>
    <t>Revízne dvierka PVC 400x400mm biele, DEN BRAVEN alebo ekvivalent</t>
  </si>
  <si>
    <t>Izolácia TUBOLIT DG 13x18 - (pre rúrku 16,2x2,6) alebo ekvivalent</t>
  </si>
  <si>
    <t>Izolácia TUBOLIT DG 13x20 -(pre rúrku 20x2,9) alebo ekvivalent</t>
  </si>
  <si>
    <t>Izolácia TUBOLIT DG 13x25 - (pre rúrku 25x3,7) alebo ekvivalent</t>
  </si>
  <si>
    <t>Izolácia TUBOLIT DG 13x32 - (pre rúrku 32x4,7) alebo ekvivalent</t>
  </si>
  <si>
    <t>Koleno RAUTITAN RX 90°, 25 alebo ekvivalent</t>
  </si>
  <si>
    <t>Koleno RAUTITAN RX 90°, 32 alebo ekvivalent</t>
  </si>
  <si>
    <t>Pripojovací skrutkový spoj so svorným krúžkom RAUTITAN stabil alebo ekvivalent</t>
  </si>
  <si>
    <t>Regulačné šróbenie pre telesá VK Danfoss RLV-K, DN 15 alebo ekvivalent</t>
  </si>
  <si>
    <t>Vykurovacie telesá doskové KORAD 11VK 600x0400 alebo ekvivalent</t>
  </si>
  <si>
    <t>Vykurovacie telesá doskové KORAD 21VK 600x0600 alebo ekvivalent</t>
  </si>
  <si>
    <t>Vykurovacie telesá doskové KORAD 22VK 600x0600 alebo ekvivalent</t>
  </si>
  <si>
    <t>Vykurovacie telesá doskové KORAD 22VK 600x0700 alebo ekvivalent</t>
  </si>
  <si>
    <t>Vykurovacie telesá doskové KORAD 22VK 600x1400 alebo ekvivalent</t>
  </si>
  <si>
    <t>Vykurovacie telesá doskové KORAD 22VK 900x1000 alebo ekvivalent</t>
  </si>
  <si>
    <t>Korado - stojanová konzola s krytom alebo ekvivalent</t>
  </si>
  <si>
    <t>Termostatická hlavica Danfoss RAE-K 5034 pre telesá typ VK + poistka voči odcudzeniu alebo ekvivalent</t>
  </si>
  <si>
    <t>Univerzálna rúrka RAUTITAN stabil 16,2x2,6, 100m kotúč, alebo ekvivalent</t>
  </si>
  <si>
    <t>Univerzálna rúrka RAUTITAN stabil 20x2,9, 100m kotúč, alebo ekvivalent</t>
  </si>
  <si>
    <t>Univerzálna rúrka RAUTITAN stabil 25x3,7 , 50m kotúč, alebo ekvivalent</t>
  </si>
  <si>
    <t>Univerzálna rúrka RAUTITAN stabil 32x4,7 , 6m tyč, alebo ekvivalent</t>
  </si>
  <si>
    <t>Kotol kondenzačný zostava VIESSMANN Vitodens200-W B2HB-13 kW, montážna pomôcka na omietku, zásobník Vitocell 100-W objem 120l, prepojovacia sada pre zásobník so snímačom teploty a Vitotrol 200A alebo ekvivalent</t>
  </si>
  <si>
    <t>Izolácia MIRELON STABIL  25x35 - biela (DN32) alebo ekvivalent</t>
  </si>
  <si>
    <t>Izolácia MIRELON STABIL  25x28 - biela (DN25) alebo ekvivalent</t>
  </si>
  <si>
    <t>ekvivalent</t>
  </si>
  <si>
    <t>Regulátor tlaku plynu ( 80,0/2,0kPa), výkon 25m3/h Pietro Fiorentini FE25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</si>
</sst>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i/>
      <sz val="7"/>
      <name val="Arial CE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32" fillId="0" borderId="2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5" borderId="8" xfId="0" applyFont="1" applyFill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6" borderId="23" xfId="0" applyFill="1" applyBorder="1" applyAlignment="1">
      <alignment horizontal="center"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20" fillId="3" borderId="0" xfId="0" applyFont="1" applyFill="1" applyBorder="1" applyAlignment="1" applyProtection="1">
      <alignment horizontal="left" vertical="center"/>
      <protection locked="0"/>
    </xf>
    <xf numFmtId="0" fontId="0" fillId="6" borderId="23" xfId="0" applyFont="1" applyFill="1" applyBorder="1" applyAlignment="1">
      <alignment vertical="center"/>
    </xf>
    <xf numFmtId="0" fontId="0" fillId="0" borderId="24" xfId="0" applyFont="1" applyFill="1" applyBorder="1" applyAlignment="1">
      <alignment vertical="center"/>
    </xf>
    <xf numFmtId="0" fontId="33" fillId="0" borderId="16" xfId="0" applyFont="1" applyBorder="1" applyAlignment="1" applyProtection="1">
      <alignment vertical="center"/>
      <protection locked="0"/>
    </xf>
    <xf numFmtId="0" fontId="32" fillId="3" borderId="0" xfId="0" applyFont="1" applyFill="1" applyBorder="1" applyAlignment="1" applyProtection="1">
      <alignment horizontal="left" vertical="center"/>
      <protection locked="0"/>
    </xf>
    <xf numFmtId="0" fontId="33" fillId="6" borderId="23" xfId="0" applyFont="1" applyFill="1" applyBorder="1" applyAlignment="1">
      <alignment vertical="center"/>
    </xf>
    <xf numFmtId="0" fontId="8" fillId="6" borderId="23" xfId="0" applyFont="1" applyFill="1" applyBorder="1" applyAlignment="1"/>
    <xf numFmtId="0" fontId="32" fillId="3" borderId="20" xfId="0" applyFont="1" applyFill="1" applyBorder="1" applyAlignment="1" applyProtection="1">
      <alignment horizontal="left" vertical="center"/>
      <protection locked="0"/>
    </xf>
    <xf numFmtId="0" fontId="20" fillId="3" borderId="20" xfId="0" applyFont="1" applyFill="1" applyBorder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opLeftCell="A8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32" t="s">
        <v>5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16" t="s">
        <v>13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7"/>
      <c r="BE5" s="213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18" t="s">
        <v>16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7"/>
      <c r="BE6" s="214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14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14"/>
      <c r="BS8" s="14" t="s">
        <v>6</v>
      </c>
    </row>
    <row r="9" spans="1:74" s="1" customFormat="1" ht="14.45" customHeight="1">
      <c r="B9" s="17"/>
      <c r="AR9" s="17"/>
      <c r="BE9" s="214"/>
      <c r="BS9" s="14" t="s">
        <v>6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214"/>
      <c r="BS10" s="14" t="s">
        <v>6</v>
      </c>
    </row>
    <row r="11" spans="1:74" s="1" customFormat="1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214"/>
      <c r="BS11" s="14" t="s">
        <v>6</v>
      </c>
    </row>
    <row r="12" spans="1:74" s="1" customFormat="1" ht="6.95" customHeight="1">
      <c r="B12" s="17"/>
      <c r="AR12" s="17"/>
      <c r="BE12" s="214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214"/>
      <c r="BS13" s="14" t="s">
        <v>6</v>
      </c>
    </row>
    <row r="14" spans="1:74" ht="12.75">
      <c r="B14" s="17"/>
      <c r="E14" s="219" t="s">
        <v>28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4" t="s">
        <v>26</v>
      </c>
      <c r="AN14" s="26" t="s">
        <v>28</v>
      </c>
      <c r="AR14" s="17"/>
      <c r="BE14" s="214"/>
      <c r="BS14" s="14" t="s">
        <v>6</v>
      </c>
    </row>
    <row r="15" spans="1:74" s="1" customFormat="1" ht="6.95" customHeight="1">
      <c r="B15" s="17"/>
      <c r="AR15" s="17"/>
      <c r="BE15" s="214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24</v>
      </c>
      <c r="AN16" s="22" t="s">
        <v>30</v>
      </c>
      <c r="AR16" s="17"/>
      <c r="BE16" s="214"/>
      <c r="BS16" s="14" t="s">
        <v>3</v>
      </c>
    </row>
    <row r="17" spans="1:71" s="1" customFormat="1" ht="18.399999999999999" customHeight="1">
      <c r="B17" s="17"/>
      <c r="E17" s="22" t="s">
        <v>31</v>
      </c>
      <c r="AK17" s="24" t="s">
        <v>26</v>
      </c>
      <c r="AN17" s="22" t="s">
        <v>32</v>
      </c>
      <c r="AR17" s="17"/>
      <c r="BE17" s="214"/>
      <c r="BS17" s="14" t="s">
        <v>33</v>
      </c>
    </row>
    <row r="18" spans="1:71" s="1" customFormat="1" ht="6.95" customHeight="1">
      <c r="B18" s="17"/>
      <c r="AR18" s="17"/>
      <c r="BE18" s="214"/>
      <c r="BS18" s="14" t="s">
        <v>6</v>
      </c>
    </row>
    <row r="19" spans="1:71" s="1" customFormat="1" ht="12" customHeight="1">
      <c r="B19" s="17"/>
      <c r="D19" s="24" t="s">
        <v>34</v>
      </c>
      <c r="AK19" s="24" t="s">
        <v>24</v>
      </c>
      <c r="AN19" s="22" t="s">
        <v>1</v>
      </c>
      <c r="AR19" s="17"/>
      <c r="BE19" s="214"/>
      <c r="BS19" s="14" t="s">
        <v>6</v>
      </c>
    </row>
    <row r="20" spans="1:71" s="1" customFormat="1" ht="18.399999999999999" customHeight="1">
      <c r="B20" s="17"/>
      <c r="E20" s="22" t="s">
        <v>35</v>
      </c>
      <c r="AK20" s="24" t="s">
        <v>26</v>
      </c>
      <c r="AN20" s="22" t="s">
        <v>1</v>
      </c>
      <c r="AR20" s="17"/>
      <c r="BE20" s="214"/>
      <c r="BS20" s="14" t="s">
        <v>33</v>
      </c>
    </row>
    <row r="21" spans="1:71" s="1" customFormat="1" ht="6.95" customHeight="1">
      <c r="B21" s="17"/>
      <c r="AR21" s="17"/>
      <c r="BE21" s="214"/>
    </row>
    <row r="22" spans="1:71" s="1" customFormat="1" ht="12" customHeight="1">
      <c r="B22" s="17"/>
      <c r="D22" s="24" t="s">
        <v>36</v>
      </c>
      <c r="AR22" s="17"/>
      <c r="BE22" s="214"/>
    </row>
    <row r="23" spans="1:71" s="1" customFormat="1" ht="23.25" customHeight="1">
      <c r="B23" s="17"/>
      <c r="E23" s="221" t="s">
        <v>37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7"/>
      <c r="BE23" s="214"/>
    </row>
    <row r="24" spans="1:71" s="1" customFormat="1" ht="6.95" customHeight="1">
      <c r="B24" s="17"/>
      <c r="AR24" s="17"/>
      <c r="BE24" s="214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4"/>
    </row>
    <row r="26" spans="1:71" s="2" customFormat="1" ht="25.9" customHeight="1">
      <c r="A26" s="29"/>
      <c r="B26" s="30"/>
      <c r="C26" s="29"/>
      <c r="D26" s="31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2">
        <f>ROUND(AG94,2)</f>
        <v>0</v>
      </c>
      <c r="AL26" s="223"/>
      <c r="AM26" s="223"/>
      <c r="AN26" s="223"/>
      <c r="AO26" s="223"/>
      <c r="AP26" s="29"/>
      <c r="AQ26" s="29"/>
      <c r="AR26" s="30"/>
      <c r="BE26" s="214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4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4" t="s">
        <v>39</v>
      </c>
      <c r="M28" s="224"/>
      <c r="N28" s="224"/>
      <c r="O28" s="224"/>
      <c r="P28" s="224"/>
      <c r="Q28" s="29"/>
      <c r="R28" s="29"/>
      <c r="S28" s="29"/>
      <c r="T28" s="29"/>
      <c r="U28" s="29"/>
      <c r="V28" s="29"/>
      <c r="W28" s="224" t="s">
        <v>40</v>
      </c>
      <c r="X28" s="224"/>
      <c r="Y28" s="224"/>
      <c r="Z28" s="224"/>
      <c r="AA28" s="224"/>
      <c r="AB28" s="224"/>
      <c r="AC28" s="224"/>
      <c r="AD28" s="224"/>
      <c r="AE28" s="224"/>
      <c r="AF28" s="29"/>
      <c r="AG28" s="29"/>
      <c r="AH28" s="29"/>
      <c r="AI28" s="29"/>
      <c r="AJ28" s="29"/>
      <c r="AK28" s="224" t="s">
        <v>41</v>
      </c>
      <c r="AL28" s="224"/>
      <c r="AM28" s="224"/>
      <c r="AN28" s="224"/>
      <c r="AO28" s="224"/>
      <c r="AP28" s="29"/>
      <c r="AQ28" s="29"/>
      <c r="AR28" s="30"/>
      <c r="BE28" s="214"/>
    </row>
    <row r="29" spans="1:71" s="3" customFormat="1" ht="14.45" customHeight="1">
      <c r="B29" s="34"/>
      <c r="D29" s="24" t="s">
        <v>42</v>
      </c>
      <c r="F29" s="24" t="s">
        <v>43</v>
      </c>
      <c r="L29" s="227">
        <v>0.2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4"/>
      <c r="BE29" s="215"/>
    </row>
    <row r="30" spans="1:71" s="3" customFormat="1" ht="14.45" customHeight="1">
      <c r="B30" s="34"/>
      <c r="F30" s="24" t="s">
        <v>44</v>
      </c>
      <c r="L30" s="227">
        <v>0.2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4"/>
      <c r="BE30" s="215"/>
    </row>
    <row r="31" spans="1:71" s="3" customFormat="1" ht="14.45" hidden="1" customHeight="1">
      <c r="B31" s="34"/>
      <c r="F31" s="24" t="s">
        <v>45</v>
      </c>
      <c r="L31" s="227">
        <v>0.2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4"/>
      <c r="BE31" s="215"/>
    </row>
    <row r="32" spans="1:71" s="3" customFormat="1" ht="14.45" hidden="1" customHeight="1">
      <c r="B32" s="34"/>
      <c r="F32" s="24" t="s">
        <v>46</v>
      </c>
      <c r="L32" s="227">
        <v>0.2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4"/>
      <c r="BE32" s="215"/>
    </row>
    <row r="33" spans="1:57" s="3" customFormat="1" ht="14.45" hidden="1" customHeight="1">
      <c r="B33" s="34"/>
      <c r="F33" s="24" t="s">
        <v>47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4"/>
      <c r="BE33" s="215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4"/>
    </row>
    <row r="35" spans="1:57" s="2" customFormat="1" ht="25.9" customHeight="1">
      <c r="A35" s="29"/>
      <c r="B35" s="30"/>
      <c r="C35" s="35"/>
      <c r="D35" s="36" t="s">
        <v>48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49</v>
      </c>
      <c r="U35" s="37"/>
      <c r="V35" s="37"/>
      <c r="W35" s="37"/>
      <c r="X35" s="231" t="s">
        <v>50</v>
      </c>
      <c r="Y35" s="229"/>
      <c r="Z35" s="229"/>
      <c r="AA35" s="229"/>
      <c r="AB35" s="229"/>
      <c r="AC35" s="37"/>
      <c r="AD35" s="37"/>
      <c r="AE35" s="37"/>
      <c r="AF35" s="37"/>
      <c r="AG35" s="37"/>
      <c r="AH35" s="37"/>
      <c r="AI35" s="37"/>
      <c r="AJ35" s="37"/>
      <c r="AK35" s="228">
        <f>SUM(AK26:AK33)</f>
        <v>0</v>
      </c>
      <c r="AL35" s="229"/>
      <c r="AM35" s="229"/>
      <c r="AN35" s="229"/>
      <c r="AO35" s="23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53</v>
      </c>
      <c r="AI60" s="32"/>
      <c r="AJ60" s="32"/>
      <c r="AK60" s="32"/>
      <c r="AL60" s="32"/>
      <c r="AM60" s="42" t="s">
        <v>54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56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53</v>
      </c>
      <c r="AI75" s="32"/>
      <c r="AJ75" s="32"/>
      <c r="AK75" s="32"/>
      <c r="AL75" s="32"/>
      <c r="AM75" s="42" t="s">
        <v>54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57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2018_MC_018</v>
      </c>
      <c r="AR84" s="48"/>
    </row>
    <row r="85" spans="1:91" s="5" customFormat="1" ht="36.950000000000003" customHeight="1">
      <c r="B85" s="49"/>
      <c r="C85" s="50" t="s">
        <v>15</v>
      </c>
      <c r="L85" s="206" t="str">
        <f>K6</f>
        <v>Rekonštrukcia miestnej komunikácie Zelený kríčok, PD - Verejné WC s kioskom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k.ú. Trnava, p.č. 8812/6, 8812/1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237" t="str">
        <f>IF(AN8= "","",AN8)</f>
        <v>17.4.2020</v>
      </c>
      <c r="AN87" s="237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Trnava, Hlavná 1, 91771 Trnava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35" t="str">
        <f>IF(E17="","",E17)</f>
        <v>alfaPROJEKT, s.r.o.</v>
      </c>
      <c r="AN89" s="236"/>
      <c r="AO89" s="236"/>
      <c r="AP89" s="236"/>
      <c r="AQ89" s="29"/>
      <c r="AR89" s="30"/>
      <c r="AS89" s="239" t="s">
        <v>58</v>
      </c>
      <c r="AT89" s="24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34</v>
      </c>
      <c r="AJ90" s="29"/>
      <c r="AK90" s="29"/>
      <c r="AL90" s="29"/>
      <c r="AM90" s="235" t="str">
        <f>IF(E20="","",E20)</f>
        <v>MS</v>
      </c>
      <c r="AN90" s="236"/>
      <c r="AO90" s="236"/>
      <c r="AP90" s="236"/>
      <c r="AQ90" s="29"/>
      <c r="AR90" s="30"/>
      <c r="AS90" s="241"/>
      <c r="AT90" s="24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41"/>
      <c r="AT91" s="24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1" t="s">
        <v>59</v>
      </c>
      <c r="D92" s="202"/>
      <c r="E92" s="202"/>
      <c r="F92" s="202"/>
      <c r="G92" s="202"/>
      <c r="H92" s="57"/>
      <c r="I92" s="205" t="s">
        <v>60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33" t="s">
        <v>61</v>
      </c>
      <c r="AH92" s="202"/>
      <c r="AI92" s="202"/>
      <c r="AJ92" s="202"/>
      <c r="AK92" s="202"/>
      <c r="AL92" s="202"/>
      <c r="AM92" s="202"/>
      <c r="AN92" s="205" t="s">
        <v>62</v>
      </c>
      <c r="AO92" s="202"/>
      <c r="AP92" s="238"/>
      <c r="AQ92" s="58" t="s">
        <v>63</v>
      </c>
      <c r="AR92" s="30"/>
      <c r="AS92" s="59" t="s">
        <v>64</v>
      </c>
      <c r="AT92" s="60" t="s">
        <v>65</v>
      </c>
      <c r="AU92" s="60" t="s">
        <v>66</v>
      </c>
      <c r="AV92" s="60" t="s">
        <v>67</v>
      </c>
      <c r="AW92" s="60" t="s">
        <v>68</v>
      </c>
      <c r="AX92" s="60" t="s">
        <v>69</v>
      </c>
      <c r="AY92" s="60" t="s">
        <v>70</v>
      </c>
      <c r="AZ92" s="60" t="s">
        <v>71</v>
      </c>
      <c r="BA92" s="60" t="s">
        <v>72</v>
      </c>
      <c r="BB92" s="60" t="s">
        <v>73</v>
      </c>
      <c r="BC92" s="60" t="s">
        <v>74</v>
      </c>
      <c r="BD92" s="61" t="s">
        <v>75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76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8">
        <f>ROUND(AG95+SUM(AG101:AG106),2)</f>
        <v>0</v>
      </c>
      <c r="AH94" s="208"/>
      <c r="AI94" s="208"/>
      <c r="AJ94" s="208"/>
      <c r="AK94" s="208"/>
      <c r="AL94" s="208"/>
      <c r="AM94" s="208"/>
      <c r="AN94" s="243">
        <f t="shared" ref="AN94:AN106" si="0">SUM(AG94,AT94)</f>
        <v>0</v>
      </c>
      <c r="AO94" s="243"/>
      <c r="AP94" s="243"/>
      <c r="AQ94" s="69" t="s">
        <v>1</v>
      </c>
      <c r="AR94" s="65"/>
      <c r="AS94" s="70">
        <f>ROUND(AS95+SUM(AS101:AS106),2)</f>
        <v>0</v>
      </c>
      <c r="AT94" s="71">
        <f t="shared" ref="AT94:AT106" si="1">ROUND(SUM(AV94:AW94),2)</f>
        <v>0</v>
      </c>
      <c r="AU94" s="72">
        <f>ROUND(AU95+SUM(AU101:AU106),5)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ROUND(AZ95+SUM(AZ101:AZ106),2)</f>
        <v>0</v>
      </c>
      <c r="BA94" s="71">
        <f>ROUND(BA95+SUM(BA101:BA106),2)</f>
        <v>0</v>
      </c>
      <c r="BB94" s="71">
        <f>ROUND(BB95+SUM(BB101:BB106),2)</f>
        <v>0</v>
      </c>
      <c r="BC94" s="71">
        <f>ROUND(BC95+SUM(BC101:BC106),2)</f>
        <v>0</v>
      </c>
      <c r="BD94" s="73">
        <f>ROUND(BD95+SUM(BD101:BD106),2)</f>
        <v>0</v>
      </c>
      <c r="BS94" s="74" t="s">
        <v>77</v>
      </c>
      <c r="BT94" s="74" t="s">
        <v>78</v>
      </c>
      <c r="BU94" s="75" t="s">
        <v>79</v>
      </c>
      <c r="BV94" s="74" t="s">
        <v>80</v>
      </c>
      <c r="BW94" s="74" t="s">
        <v>4</v>
      </c>
      <c r="BX94" s="74" t="s">
        <v>81</v>
      </c>
      <c r="CL94" s="74" t="s">
        <v>1</v>
      </c>
    </row>
    <row r="95" spans="1:91" s="7" customFormat="1" ht="16.5" customHeight="1">
      <c r="B95" s="76"/>
      <c r="C95" s="77"/>
      <c r="D95" s="203" t="s">
        <v>82</v>
      </c>
      <c r="E95" s="203"/>
      <c r="F95" s="203"/>
      <c r="G95" s="203"/>
      <c r="H95" s="203"/>
      <c r="I95" s="78"/>
      <c r="J95" s="203" t="s">
        <v>83</v>
      </c>
      <c r="K95" s="203"/>
      <c r="L95" s="203"/>
      <c r="M95" s="203"/>
      <c r="N95" s="203"/>
      <c r="O95" s="203"/>
      <c r="P95" s="203"/>
      <c r="Q95" s="203"/>
      <c r="R95" s="203"/>
      <c r="S95" s="203"/>
      <c r="T95" s="203"/>
      <c r="U95" s="203"/>
      <c r="V95" s="203"/>
      <c r="W95" s="203"/>
      <c r="X95" s="203"/>
      <c r="Y95" s="203"/>
      <c r="Z95" s="203"/>
      <c r="AA95" s="203"/>
      <c r="AB95" s="203"/>
      <c r="AC95" s="203"/>
      <c r="AD95" s="203"/>
      <c r="AE95" s="203"/>
      <c r="AF95" s="203"/>
      <c r="AG95" s="234">
        <f>ROUND(SUM(AG96:AG100),2)</f>
        <v>0</v>
      </c>
      <c r="AH95" s="210"/>
      <c r="AI95" s="210"/>
      <c r="AJ95" s="210"/>
      <c r="AK95" s="210"/>
      <c r="AL95" s="210"/>
      <c r="AM95" s="210"/>
      <c r="AN95" s="209">
        <f t="shared" si="0"/>
        <v>0</v>
      </c>
      <c r="AO95" s="210"/>
      <c r="AP95" s="210"/>
      <c r="AQ95" s="79" t="s">
        <v>84</v>
      </c>
      <c r="AR95" s="76"/>
      <c r="AS95" s="80">
        <f>ROUND(SUM(AS96:AS100),2)</f>
        <v>0</v>
      </c>
      <c r="AT95" s="81">
        <f t="shared" si="1"/>
        <v>0</v>
      </c>
      <c r="AU95" s="82">
        <f>ROUND(SUM(AU96:AU100),5)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ROUND(SUM(AZ96:AZ100),2)</f>
        <v>0</v>
      </c>
      <c r="BA95" s="81">
        <f>ROUND(SUM(BA96:BA100),2)</f>
        <v>0</v>
      </c>
      <c r="BB95" s="81">
        <f>ROUND(SUM(BB96:BB100),2)</f>
        <v>0</v>
      </c>
      <c r="BC95" s="81">
        <f>ROUND(SUM(BC96:BC100),2)</f>
        <v>0</v>
      </c>
      <c r="BD95" s="83">
        <f>ROUND(SUM(BD96:BD100),2)</f>
        <v>0</v>
      </c>
      <c r="BS95" s="84" t="s">
        <v>77</v>
      </c>
      <c r="BT95" s="84" t="s">
        <v>85</v>
      </c>
      <c r="BU95" s="84" t="s">
        <v>79</v>
      </c>
      <c r="BV95" s="84" t="s">
        <v>80</v>
      </c>
      <c r="BW95" s="84" t="s">
        <v>86</v>
      </c>
      <c r="BX95" s="84" t="s">
        <v>4</v>
      </c>
      <c r="CL95" s="84" t="s">
        <v>1</v>
      </c>
      <c r="CM95" s="84" t="s">
        <v>78</v>
      </c>
    </row>
    <row r="96" spans="1:91" s="4" customFormat="1" ht="23.25" customHeight="1">
      <c r="A96" s="85" t="s">
        <v>87</v>
      </c>
      <c r="B96" s="48"/>
      <c r="C96" s="10"/>
      <c r="D96" s="10"/>
      <c r="E96" s="204" t="s">
        <v>88</v>
      </c>
      <c r="F96" s="204"/>
      <c r="G96" s="204"/>
      <c r="H96" s="204"/>
      <c r="I96" s="204"/>
      <c r="J96" s="10"/>
      <c r="K96" s="204" t="s">
        <v>89</v>
      </c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11">
        <f>'001 - Zariadenie stavenis...'!J32</f>
        <v>0</v>
      </c>
      <c r="AH96" s="212"/>
      <c r="AI96" s="212"/>
      <c r="AJ96" s="212"/>
      <c r="AK96" s="212"/>
      <c r="AL96" s="212"/>
      <c r="AM96" s="212"/>
      <c r="AN96" s="211">
        <f t="shared" si="0"/>
        <v>0</v>
      </c>
      <c r="AO96" s="212"/>
      <c r="AP96" s="212"/>
      <c r="AQ96" s="86" t="s">
        <v>90</v>
      </c>
      <c r="AR96" s="48"/>
      <c r="AS96" s="87">
        <v>0</v>
      </c>
      <c r="AT96" s="88">
        <f t="shared" si="1"/>
        <v>0</v>
      </c>
      <c r="AU96" s="89">
        <f>'001 - Zariadenie stavenis...'!P130</f>
        <v>0</v>
      </c>
      <c r="AV96" s="88">
        <f>'001 - Zariadenie stavenis...'!J35</f>
        <v>0</v>
      </c>
      <c r="AW96" s="88">
        <f>'001 - Zariadenie stavenis...'!J36</f>
        <v>0</v>
      </c>
      <c r="AX96" s="88">
        <f>'001 - Zariadenie stavenis...'!J37</f>
        <v>0</v>
      </c>
      <c r="AY96" s="88">
        <f>'001 - Zariadenie stavenis...'!J38</f>
        <v>0</v>
      </c>
      <c r="AZ96" s="88">
        <f>'001 - Zariadenie stavenis...'!F35</f>
        <v>0</v>
      </c>
      <c r="BA96" s="88">
        <f>'001 - Zariadenie stavenis...'!F36</f>
        <v>0</v>
      </c>
      <c r="BB96" s="88">
        <f>'001 - Zariadenie stavenis...'!F37</f>
        <v>0</v>
      </c>
      <c r="BC96" s="88">
        <f>'001 - Zariadenie stavenis...'!F38</f>
        <v>0</v>
      </c>
      <c r="BD96" s="90">
        <f>'001 - Zariadenie stavenis...'!F39</f>
        <v>0</v>
      </c>
      <c r="BT96" s="22" t="s">
        <v>91</v>
      </c>
      <c r="BV96" s="22" t="s">
        <v>80</v>
      </c>
      <c r="BW96" s="22" t="s">
        <v>92</v>
      </c>
      <c r="BX96" s="22" t="s">
        <v>86</v>
      </c>
      <c r="CL96" s="22" t="s">
        <v>1</v>
      </c>
    </row>
    <row r="97" spans="1:91" s="4" customFormat="1" ht="16.5" customHeight="1">
      <c r="A97" s="85" t="s">
        <v>87</v>
      </c>
      <c r="B97" s="48"/>
      <c r="C97" s="10"/>
      <c r="D97" s="10"/>
      <c r="E97" s="204" t="s">
        <v>93</v>
      </c>
      <c r="F97" s="204"/>
      <c r="G97" s="204"/>
      <c r="H97" s="204"/>
      <c r="I97" s="204"/>
      <c r="J97" s="10"/>
      <c r="K97" s="204" t="s">
        <v>94</v>
      </c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11">
        <f>'002 - Nové konštrukcie'!J32</f>
        <v>0</v>
      </c>
      <c r="AH97" s="212"/>
      <c r="AI97" s="212"/>
      <c r="AJ97" s="212"/>
      <c r="AK97" s="212"/>
      <c r="AL97" s="212"/>
      <c r="AM97" s="212"/>
      <c r="AN97" s="211">
        <f t="shared" si="0"/>
        <v>0</v>
      </c>
      <c r="AO97" s="212"/>
      <c r="AP97" s="212"/>
      <c r="AQ97" s="86" t="s">
        <v>90</v>
      </c>
      <c r="AR97" s="48"/>
      <c r="AS97" s="87">
        <v>0</v>
      </c>
      <c r="AT97" s="88">
        <f t="shared" si="1"/>
        <v>0</v>
      </c>
      <c r="AU97" s="89">
        <f>'002 - Nové konštrukcie'!P141</f>
        <v>0</v>
      </c>
      <c r="AV97" s="88">
        <f>'002 - Nové konštrukcie'!J35</f>
        <v>0</v>
      </c>
      <c r="AW97" s="88">
        <f>'002 - Nové konštrukcie'!J36</f>
        <v>0</v>
      </c>
      <c r="AX97" s="88">
        <f>'002 - Nové konštrukcie'!J37</f>
        <v>0</v>
      </c>
      <c r="AY97" s="88">
        <f>'002 - Nové konštrukcie'!J38</f>
        <v>0</v>
      </c>
      <c r="AZ97" s="88">
        <f>'002 - Nové konštrukcie'!F35</f>
        <v>0</v>
      </c>
      <c r="BA97" s="88">
        <f>'002 - Nové konštrukcie'!F36</f>
        <v>0</v>
      </c>
      <c r="BB97" s="88">
        <f>'002 - Nové konštrukcie'!F37</f>
        <v>0</v>
      </c>
      <c r="BC97" s="88">
        <f>'002 - Nové konštrukcie'!F38</f>
        <v>0</v>
      </c>
      <c r="BD97" s="90">
        <f>'002 - Nové konštrukcie'!F39</f>
        <v>0</v>
      </c>
      <c r="BT97" s="22" t="s">
        <v>91</v>
      </c>
      <c r="BV97" s="22" t="s">
        <v>80</v>
      </c>
      <c r="BW97" s="22" t="s">
        <v>95</v>
      </c>
      <c r="BX97" s="22" t="s">
        <v>86</v>
      </c>
      <c r="CL97" s="22" t="s">
        <v>1</v>
      </c>
    </row>
    <row r="98" spans="1:91" s="4" customFormat="1" ht="16.5" customHeight="1">
      <c r="A98" s="85" t="s">
        <v>87</v>
      </c>
      <c r="B98" s="48"/>
      <c r="C98" s="10"/>
      <c r="D98" s="10"/>
      <c r="E98" s="204" t="s">
        <v>96</v>
      </c>
      <c r="F98" s="204"/>
      <c r="G98" s="204"/>
      <c r="H98" s="204"/>
      <c r="I98" s="204"/>
      <c r="J98" s="10"/>
      <c r="K98" s="204" t="s">
        <v>97</v>
      </c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11">
        <f>'003 - Výplňové konštrukci...'!J32</f>
        <v>0</v>
      </c>
      <c r="AH98" s="212"/>
      <c r="AI98" s="212"/>
      <c r="AJ98" s="212"/>
      <c r="AK98" s="212"/>
      <c r="AL98" s="212"/>
      <c r="AM98" s="212"/>
      <c r="AN98" s="211">
        <f t="shared" si="0"/>
        <v>0</v>
      </c>
      <c r="AO98" s="212"/>
      <c r="AP98" s="212"/>
      <c r="AQ98" s="86" t="s">
        <v>90</v>
      </c>
      <c r="AR98" s="48"/>
      <c r="AS98" s="87">
        <v>0</v>
      </c>
      <c r="AT98" s="88">
        <f t="shared" si="1"/>
        <v>0</v>
      </c>
      <c r="AU98" s="89">
        <f>'003 - Výplňové konštrukci...'!P126</f>
        <v>0</v>
      </c>
      <c r="AV98" s="88">
        <f>'003 - Výplňové konštrukci...'!J35</f>
        <v>0</v>
      </c>
      <c r="AW98" s="88">
        <f>'003 - Výplňové konštrukci...'!J36</f>
        <v>0</v>
      </c>
      <c r="AX98" s="88">
        <f>'003 - Výplňové konštrukci...'!J37</f>
        <v>0</v>
      </c>
      <c r="AY98" s="88">
        <f>'003 - Výplňové konštrukci...'!J38</f>
        <v>0</v>
      </c>
      <c r="AZ98" s="88">
        <f>'003 - Výplňové konštrukci...'!F35</f>
        <v>0</v>
      </c>
      <c r="BA98" s="88">
        <f>'003 - Výplňové konštrukci...'!F36</f>
        <v>0</v>
      </c>
      <c r="BB98" s="88">
        <f>'003 - Výplňové konštrukci...'!F37</f>
        <v>0</v>
      </c>
      <c r="BC98" s="88">
        <f>'003 - Výplňové konštrukci...'!F38</f>
        <v>0</v>
      </c>
      <c r="BD98" s="90">
        <f>'003 - Výplňové konštrukci...'!F39</f>
        <v>0</v>
      </c>
      <c r="BT98" s="22" t="s">
        <v>91</v>
      </c>
      <c r="BV98" s="22" t="s">
        <v>80</v>
      </c>
      <c r="BW98" s="22" t="s">
        <v>98</v>
      </c>
      <c r="BX98" s="22" t="s">
        <v>86</v>
      </c>
      <c r="CL98" s="22" t="s">
        <v>1</v>
      </c>
    </row>
    <row r="99" spans="1:91" s="4" customFormat="1" ht="16.5" customHeight="1">
      <c r="A99" s="85" t="s">
        <v>87</v>
      </c>
      <c r="B99" s="48"/>
      <c r="C99" s="10"/>
      <c r="D99" s="10"/>
      <c r="E99" s="204" t="s">
        <v>99</v>
      </c>
      <c r="F99" s="204"/>
      <c r="G99" s="204"/>
      <c r="H99" s="204"/>
      <c r="I99" s="204"/>
      <c r="J99" s="10"/>
      <c r="K99" s="204" t="s">
        <v>100</v>
      </c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11">
        <f>'004 - Doplnky pre WC'!J32</f>
        <v>0</v>
      </c>
      <c r="AH99" s="212"/>
      <c r="AI99" s="212"/>
      <c r="AJ99" s="212"/>
      <c r="AK99" s="212"/>
      <c r="AL99" s="212"/>
      <c r="AM99" s="212"/>
      <c r="AN99" s="211">
        <f t="shared" si="0"/>
        <v>0</v>
      </c>
      <c r="AO99" s="212"/>
      <c r="AP99" s="212"/>
      <c r="AQ99" s="86" t="s">
        <v>90</v>
      </c>
      <c r="AR99" s="48"/>
      <c r="AS99" s="87">
        <v>0</v>
      </c>
      <c r="AT99" s="88">
        <f t="shared" si="1"/>
        <v>0</v>
      </c>
      <c r="AU99" s="89">
        <f>'004 - Doplnky pre WC'!P123</f>
        <v>0</v>
      </c>
      <c r="AV99" s="88">
        <f>'004 - Doplnky pre WC'!J35</f>
        <v>0</v>
      </c>
      <c r="AW99" s="88">
        <f>'004 - Doplnky pre WC'!J36</f>
        <v>0</v>
      </c>
      <c r="AX99" s="88">
        <f>'004 - Doplnky pre WC'!J37</f>
        <v>0</v>
      </c>
      <c r="AY99" s="88">
        <f>'004 - Doplnky pre WC'!J38</f>
        <v>0</v>
      </c>
      <c r="AZ99" s="88">
        <f>'004 - Doplnky pre WC'!F35</f>
        <v>0</v>
      </c>
      <c r="BA99" s="88">
        <f>'004 - Doplnky pre WC'!F36</f>
        <v>0</v>
      </c>
      <c r="BB99" s="88">
        <f>'004 - Doplnky pre WC'!F37</f>
        <v>0</v>
      </c>
      <c r="BC99" s="88">
        <f>'004 - Doplnky pre WC'!F38</f>
        <v>0</v>
      </c>
      <c r="BD99" s="90">
        <f>'004 - Doplnky pre WC'!F39</f>
        <v>0</v>
      </c>
      <c r="BT99" s="22" t="s">
        <v>91</v>
      </c>
      <c r="BV99" s="22" t="s">
        <v>80</v>
      </c>
      <c r="BW99" s="22" t="s">
        <v>101</v>
      </c>
      <c r="BX99" s="22" t="s">
        <v>86</v>
      </c>
      <c r="CL99" s="22" t="s">
        <v>1</v>
      </c>
    </row>
    <row r="100" spans="1:91" s="4" customFormat="1" ht="16.5" customHeight="1">
      <c r="A100" s="85" t="s">
        <v>87</v>
      </c>
      <c r="B100" s="48"/>
      <c r="C100" s="10"/>
      <c r="D100" s="10"/>
      <c r="E100" s="204" t="s">
        <v>102</v>
      </c>
      <c r="F100" s="204"/>
      <c r="G100" s="204"/>
      <c r="H100" s="204"/>
      <c r="I100" s="204"/>
      <c r="J100" s="10"/>
      <c r="K100" s="204" t="s">
        <v>103</v>
      </c>
      <c r="L100" s="204"/>
      <c r="M100" s="204"/>
      <c r="N100" s="204"/>
      <c r="O100" s="204"/>
      <c r="P100" s="204"/>
      <c r="Q100" s="204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  <c r="AC100" s="204"/>
      <c r="AD100" s="204"/>
      <c r="AE100" s="204"/>
      <c r="AF100" s="204"/>
      <c r="AG100" s="211">
        <f>'005 - Kaskády, schodisko ...'!J32</f>
        <v>0</v>
      </c>
      <c r="AH100" s="212"/>
      <c r="AI100" s="212"/>
      <c r="AJ100" s="212"/>
      <c r="AK100" s="212"/>
      <c r="AL100" s="212"/>
      <c r="AM100" s="212"/>
      <c r="AN100" s="211">
        <f t="shared" si="0"/>
        <v>0</v>
      </c>
      <c r="AO100" s="212"/>
      <c r="AP100" s="212"/>
      <c r="AQ100" s="86" t="s">
        <v>90</v>
      </c>
      <c r="AR100" s="48"/>
      <c r="AS100" s="87">
        <v>0</v>
      </c>
      <c r="AT100" s="88">
        <f t="shared" si="1"/>
        <v>0</v>
      </c>
      <c r="AU100" s="89">
        <f>'005 - Kaskády, schodisko ...'!P129</f>
        <v>0</v>
      </c>
      <c r="AV100" s="88">
        <f>'005 - Kaskády, schodisko ...'!J35</f>
        <v>0</v>
      </c>
      <c r="AW100" s="88">
        <f>'005 - Kaskády, schodisko ...'!J36</f>
        <v>0</v>
      </c>
      <c r="AX100" s="88">
        <f>'005 - Kaskády, schodisko ...'!J37</f>
        <v>0</v>
      </c>
      <c r="AY100" s="88">
        <f>'005 - Kaskády, schodisko ...'!J38</f>
        <v>0</v>
      </c>
      <c r="AZ100" s="88">
        <f>'005 - Kaskády, schodisko ...'!F35</f>
        <v>0</v>
      </c>
      <c r="BA100" s="88">
        <f>'005 - Kaskády, schodisko ...'!F36</f>
        <v>0</v>
      </c>
      <c r="BB100" s="88">
        <f>'005 - Kaskády, schodisko ...'!F37</f>
        <v>0</v>
      </c>
      <c r="BC100" s="88">
        <f>'005 - Kaskády, schodisko ...'!F38</f>
        <v>0</v>
      </c>
      <c r="BD100" s="90">
        <f>'005 - Kaskády, schodisko ...'!F39</f>
        <v>0</v>
      </c>
      <c r="BT100" s="22" t="s">
        <v>91</v>
      </c>
      <c r="BV100" s="22" t="s">
        <v>80</v>
      </c>
      <c r="BW100" s="22" t="s">
        <v>104</v>
      </c>
      <c r="BX100" s="22" t="s">
        <v>86</v>
      </c>
      <c r="CL100" s="22" t="s">
        <v>1</v>
      </c>
    </row>
    <row r="101" spans="1:91" s="7" customFormat="1" ht="16.5" customHeight="1">
      <c r="A101" s="85" t="s">
        <v>87</v>
      </c>
      <c r="B101" s="76"/>
      <c r="C101" s="77"/>
      <c r="D101" s="203" t="s">
        <v>105</v>
      </c>
      <c r="E101" s="203"/>
      <c r="F101" s="203"/>
      <c r="G101" s="203"/>
      <c r="H101" s="203"/>
      <c r="I101" s="78"/>
      <c r="J101" s="203" t="s">
        <v>106</v>
      </c>
      <c r="K101" s="203"/>
      <c r="L101" s="203"/>
      <c r="M101" s="203"/>
      <c r="N101" s="203"/>
      <c r="O101" s="203"/>
      <c r="P101" s="203"/>
      <c r="Q101" s="203"/>
      <c r="R101" s="203"/>
      <c r="S101" s="203"/>
      <c r="T101" s="203"/>
      <c r="U101" s="203"/>
      <c r="V101" s="203"/>
      <c r="W101" s="203"/>
      <c r="X101" s="203"/>
      <c r="Y101" s="203"/>
      <c r="Z101" s="203"/>
      <c r="AA101" s="203"/>
      <c r="AB101" s="203"/>
      <c r="AC101" s="203"/>
      <c r="AD101" s="203"/>
      <c r="AE101" s="203"/>
      <c r="AF101" s="203"/>
      <c r="AG101" s="209">
        <f>'02 - Vzduchotechnika'!J30</f>
        <v>0</v>
      </c>
      <c r="AH101" s="210"/>
      <c r="AI101" s="210"/>
      <c r="AJ101" s="210"/>
      <c r="AK101" s="210"/>
      <c r="AL101" s="210"/>
      <c r="AM101" s="210"/>
      <c r="AN101" s="209">
        <f t="shared" si="0"/>
        <v>0</v>
      </c>
      <c r="AO101" s="210"/>
      <c r="AP101" s="210"/>
      <c r="AQ101" s="79" t="s">
        <v>84</v>
      </c>
      <c r="AR101" s="76"/>
      <c r="AS101" s="80">
        <v>0</v>
      </c>
      <c r="AT101" s="81">
        <f t="shared" si="1"/>
        <v>0</v>
      </c>
      <c r="AU101" s="82">
        <f>'02 - Vzduchotechnika'!P118</f>
        <v>0</v>
      </c>
      <c r="AV101" s="81">
        <f>'02 - Vzduchotechnika'!J33</f>
        <v>0</v>
      </c>
      <c r="AW101" s="81">
        <f>'02 - Vzduchotechnika'!J34</f>
        <v>0</v>
      </c>
      <c r="AX101" s="81">
        <f>'02 - Vzduchotechnika'!J35</f>
        <v>0</v>
      </c>
      <c r="AY101" s="81">
        <f>'02 - Vzduchotechnika'!J36</f>
        <v>0</v>
      </c>
      <c r="AZ101" s="81">
        <f>'02 - Vzduchotechnika'!F33</f>
        <v>0</v>
      </c>
      <c r="BA101" s="81">
        <f>'02 - Vzduchotechnika'!F34</f>
        <v>0</v>
      </c>
      <c r="BB101" s="81">
        <f>'02 - Vzduchotechnika'!F35</f>
        <v>0</v>
      </c>
      <c r="BC101" s="81">
        <f>'02 - Vzduchotechnika'!F36</f>
        <v>0</v>
      </c>
      <c r="BD101" s="83">
        <f>'02 - Vzduchotechnika'!F37</f>
        <v>0</v>
      </c>
      <c r="BT101" s="84" t="s">
        <v>85</v>
      </c>
      <c r="BV101" s="84" t="s">
        <v>80</v>
      </c>
      <c r="BW101" s="84" t="s">
        <v>107</v>
      </c>
      <c r="BX101" s="84" t="s">
        <v>4</v>
      </c>
      <c r="CL101" s="84" t="s">
        <v>1</v>
      </c>
      <c r="CM101" s="84" t="s">
        <v>78</v>
      </c>
    </row>
    <row r="102" spans="1:91" s="7" customFormat="1" ht="16.5" customHeight="1">
      <c r="A102" s="85" t="s">
        <v>87</v>
      </c>
      <c r="B102" s="76"/>
      <c r="C102" s="77"/>
      <c r="D102" s="203" t="s">
        <v>108</v>
      </c>
      <c r="E102" s="203"/>
      <c r="F102" s="203"/>
      <c r="G102" s="203"/>
      <c r="H102" s="203"/>
      <c r="I102" s="78"/>
      <c r="J102" s="203" t="s">
        <v>109</v>
      </c>
      <c r="K102" s="203"/>
      <c r="L102" s="203"/>
      <c r="M102" s="203"/>
      <c r="N102" s="203"/>
      <c r="O102" s="203"/>
      <c r="P102" s="203"/>
      <c r="Q102" s="203"/>
      <c r="R102" s="203"/>
      <c r="S102" s="203"/>
      <c r="T102" s="203"/>
      <c r="U102" s="203"/>
      <c r="V102" s="203"/>
      <c r="W102" s="203"/>
      <c r="X102" s="203"/>
      <c r="Y102" s="203"/>
      <c r="Z102" s="203"/>
      <c r="AA102" s="203"/>
      <c r="AB102" s="203"/>
      <c r="AC102" s="203"/>
      <c r="AD102" s="203"/>
      <c r="AE102" s="203"/>
      <c r="AF102" s="203"/>
      <c r="AG102" s="209">
        <f>'03 - Elektroinštralácia'!J30</f>
        <v>0</v>
      </c>
      <c r="AH102" s="210"/>
      <c r="AI102" s="210"/>
      <c r="AJ102" s="210"/>
      <c r="AK102" s="210"/>
      <c r="AL102" s="210"/>
      <c r="AM102" s="210"/>
      <c r="AN102" s="209">
        <f t="shared" si="0"/>
        <v>0</v>
      </c>
      <c r="AO102" s="210"/>
      <c r="AP102" s="210"/>
      <c r="AQ102" s="79" t="s">
        <v>84</v>
      </c>
      <c r="AR102" s="76"/>
      <c r="AS102" s="80">
        <v>0</v>
      </c>
      <c r="AT102" s="81">
        <f t="shared" si="1"/>
        <v>0</v>
      </c>
      <c r="AU102" s="82">
        <f>'03 - Elektroinštralácia'!P120</f>
        <v>0</v>
      </c>
      <c r="AV102" s="81">
        <f>'03 - Elektroinštralácia'!J33</f>
        <v>0</v>
      </c>
      <c r="AW102" s="81">
        <f>'03 - Elektroinštralácia'!J34</f>
        <v>0</v>
      </c>
      <c r="AX102" s="81">
        <f>'03 - Elektroinštralácia'!J35</f>
        <v>0</v>
      </c>
      <c r="AY102" s="81">
        <f>'03 - Elektroinštralácia'!J36</f>
        <v>0</v>
      </c>
      <c r="AZ102" s="81">
        <f>'03 - Elektroinštralácia'!F33</f>
        <v>0</v>
      </c>
      <c r="BA102" s="81">
        <f>'03 - Elektroinštralácia'!F34</f>
        <v>0</v>
      </c>
      <c r="BB102" s="81">
        <f>'03 - Elektroinštralácia'!F35</f>
        <v>0</v>
      </c>
      <c r="BC102" s="81">
        <f>'03 - Elektroinštralácia'!F36</f>
        <v>0</v>
      </c>
      <c r="BD102" s="83">
        <f>'03 - Elektroinštralácia'!F37</f>
        <v>0</v>
      </c>
      <c r="BT102" s="84" t="s">
        <v>85</v>
      </c>
      <c r="BV102" s="84" t="s">
        <v>80</v>
      </c>
      <c r="BW102" s="84" t="s">
        <v>110</v>
      </c>
      <c r="BX102" s="84" t="s">
        <v>4</v>
      </c>
      <c r="CL102" s="84" t="s">
        <v>111</v>
      </c>
      <c r="CM102" s="84" t="s">
        <v>78</v>
      </c>
    </row>
    <row r="103" spans="1:91" s="7" customFormat="1" ht="16.5" customHeight="1">
      <c r="A103" s="85" t="s">
        <v>87</v>
      </c>
      <c r="B103" s="76"/>
      <c r="C103" s="77"/>
      <c r="D103" s="203" t="s">
        <v>112</v>
      </c>
      <c r="E103" s="203"/>
      <c r="F103" s="203"/>
      <c r="G103" s="203"/>
      <c r="H103" s="203"/>
      <c r="I103" s="78"/>
      <c r="J103" s="203" t="s">
        <v>113</v>
      </c>
      <c r="K103" s="203"/>
      <c r="L103" s="203"/>
      <c r="M103" s="203"/>
      <c r="N103" s="203"/>
      <c r="O103" s="203"/>
      <c r="P103" s="203"/>
      <c r="Q103" s="203"/>
      <c r="R103" s="203"/>
      <c r="S103" s="203"/>
      <c r="T103" s="203"/>
      <c r="U103" s="203"/>
      <c r="V103" s="203"/>
      <c r="W103" s="203"/>
      <c r="X103" s="203"/>
      <c r="Y103" s="203"/>
      <c r="Z103" s="203"/>
      <c r="AA103" s="203"/>
      <c r="AB103" s="203"/>
      <c r="AC103" s="203"/>
      <c r="AD103" s="203"/>
      <c r="AE103" s="203"/>
      <c r="AF103" s="203"/>
      <c r="AG103" s="209">
        <f>'04 - Zdravotechnika'!J30</f>
        <v>0</v>
      </c>
      <c r="AH103" s="210"/>
      <c r="AI103" s="210"/>
      <c r="AJ103" s="210"/>
      <c r="AK103" s="210"/>
      <c r="AL103" s="210"/>
      <c r="AM103" s="210"/>
      <c r="AN103" s="209">
        <f t="shared" si="0"/>
        <v>0</v>
      </c>
      <c r="AO103" s="210"/>
      <c r="AP103" s="210"/>
      <c r="AQ103" s="79" t="s">
        <v>84</v>
      </c>
      <c r="AR103" s="76"/>
      <c r="AS103" s="80">
        <v>0</v>
      </c>
      <c r="AT103" s="81">
        <f t="shared" si="1"/>
        <v>0</v>
      </c>
      <c r="AU103" s="82">
        <f>'04 - Zdravotechnika'!P129</f>
        <v>0</v>
      </c>
      <c r="AV103" s="81">
        <f>'04 - Zdravotechnika'!J33</f>
        <v>0</v>
      </c>
      <c r="AW103" s="81">
        <f>'04 - Zdravotechnika'!J34</f>
        <v>0</v>
      </c>
      <c r="AX103" s="81">
        <f>'04 - Zdravotechnika'!J35</f>
        <v>0</v>
      </c>
      <c r="AY103" s="81">
        <f>'04 - Zdravotechnika'!J36</f>
        <v>0</v>
      </c>
      <c r="AZ103" s="81">
        <f>'04 - Zdravotechnika'!F33</f>
        <v>0</v>
      </c>
      <c r="BA103" s="81">
        <f>'04 - Zdravotechnika'!F34</f>
        <v>0</v>
      </c>
      <c r="BB103" s="81">
        <f>'04 - Zdravotechnika'!F35</f>
        <v>0</v>
      </c>
      <c r="BC103" s="81">
        <f>'04 - Zdravotechnika'!F36</f>
        <v>0</v>
      </c>
      <c r="BD103" s="83">
        <f>'04 - Zdravotechnika'!F37</f>
        <v>0</v>
      </c>
      <c r="BT103" s="84" t="s">
        <v>85</v>
      </c>
      <c r="BV103" s="84" t="s">
        <v>80</v>
      </c>
      <c r="BW103" s="84" t="s">
        <v>114</v>
      </c>
      <c r="BX103" s="84" t="s">
        <v>4</v>
      </c>
      <c r="CL103" s="84" t="s">
        <v>1</v>
      </c>
      <c r="CM103" s="84" t="s">
        <v>78</v>
      </c>
    </row>
    <row r="104" spans="1:91" s="7" customFormat="1" ht="16.5" customHeight="1">
      <c r="A104" s="85" t="s">
        <v>87</v>
      </c>
      <c r="B104" s="76"/>
      <c r="C104" s="77"/>
      <c r="D104" s="203" t="s">
        <v>115</v>
      </c>
      <c r="E104" s="203"/>
      <c r="F104" s="203"/>
      <c r="G104" s="203"/>
      <c r="H104" s="203"/>
      <c r="I104" s="78"/>
      <c r="J104" s="203" t="s">
        <v>116</v>
      </c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9">
        <f>'05 - Plynoinštalácia'!J30</f>
        <v>0</v>
      </c>
      <c r="AH104" s="210"/>
      <c r="AI104" s="210"/>
      <c r="AJ104" s="210"/>
      <c r="AK104" s="210"/>
      <c r="AL104" s="210"/>
      <c r="AM104" s="210"/>
      <c r="AN104" s="209">
        <f t="shared" si="0"/>
        <v>0</v>
      </c>
      <c r="AO104" s="210"/>
      <c r="AP104" s="210"/>
      <c r="AQ104" s="79" t="s">
        <v>84</v>
      </c>
      <c r="AR104" s="76"/>
      <c r="AS104" s="80">
        <v>0</v>
      </c>
      <c r="AT104" s="81">
        <f t="shared" si="1"/>
        <v>0</v>
      </c>
      <c r="AU104" s="82">
        <f>'05 - Plynoinštalácia'!P119</f>
        <v>0</v>
      </c>
      <c r="AV104" s="81">
        <f>'05 - Plynoinštalácia'!J33</f>
        <v>0</v>
      </c>
      <c r="AW104" s="81">
        <f>'05 - Plynoinštalácia'!J34</f>
        <v>0</v>
      </c>
      <c r="AX104" s="81">
        <f>'05 - Plynoinštalácia'!J35</f>
        <v>0</v>
      </c>
      <c r="AY104" s="81">
        <f>'05 - Plynoinštalácia'!J36</f>
        <v>0</v>
      </c>
      <c r="AZ104" s="81">
        <f>'05 - Plynoinštalácia'!F33</f>
        <v>0</v>
      </c>
      <c r="BA104" s="81">
        <f>'05 - Plynoinštalácia'!F34</f>
        <v>0</v>
      </c>
      <c r="BB104" s="81">
        <f>'05 - Plynoinštalácia'!F35</f>
        <v>0</v>
      </c>
      <c r="BC104" s="81">
        <f>'05 - Plynoinštalácia'!F36</f>
        <v>0</v>
      </c>
      <c r="BD104" s="83">
        <f>'05 - Plynoinštalácia'!F37</f>
        <v>0</v>
      </c>
      <c r="BT104" s="84" t="s">
        <v>85</v>
      </c>
      <c r="BV104" s="84" t="s">
        <v>80</v>
      </c>
      <c r="BW104" s="84" t="s">
        <v>117</v>
      </c>
      <c r="BX104" s="84" t="s">
        <v>4</v>
      </c>
      <c r="CL104" s="84" t="s">
        <v>1</v>
      </c>
      <c r="CM104" s="84" t="s">
        <v>78</v>
      </c>
    </row>
    <row r="105" spans="1:91" s="7" customFormat="1" ht="16.5" customHeight="1">
      <c r="A105" s="85" t="s">
        <v>87</v>
      </c>
      <c r="B105" s="76"/>
      <c r="C105" s="77"/>
      <c r="D105" s="203" t="s">
        <v>118</v>
      </c>
      <c r="E105" s="203"/>
      <c r="F105" s="203"/>
      <c r="G105" s="203"/>
      <c r="H105" s="203"/>
      <c r="I105" s="78"/>
      <c r="J105" s="203" t="s">
        <v>119</v>
      </c>
      <c r="K105" s="203"/>
      <c r="L105" s="203"/>
      <c r="M105" s="203"/>
      <c r="N105" s="203"/>
      <c r="O105" s="203"/>
      <c r="P105" s="203"/>
      <c r="Q105" s="203"/>
      <c r="R105" s="203"/>
      <c r="S105" s="203"/>
      <c r="T105" s="203"/>
      <c r="U105" s="203"/>
      <c r="V105" s="203"/>
      <c r="W105" s="203"/>
      <c r="X105" s="203"/>
      <c r="Y105" s="203"/>
      <c r="Z105" s="203"/>
      <c r="AA105" s="203"/>
      <c r="AB105" s="203"/>
      <c r="AC105" s="203"/>
      <c r="AD105" s="203"/>
      <c r="AE105" s="203"/>
      <c r="AF105" s="203"/>
      <c r="AG105" s="209">
        <f>'06 - Prekládka pripojovac...'!J30</f>
        <v>0</v>
      </c>
      <c r="AH105" s="210"/>
      <c r="AI105" s="210"/>
      <c r="AJ105" s="210"/>
      <c r="AK105" s="210"/>
      <c r="AL105" s="210"/>
      <c r="AM105" s="210"/>
      <c r="AN105" s="209">
        <f t="shared" si="0"/>
        <v>0</v>
      </c>
      <c r="AO105" s="210"/>
      <c r="AP105" s="210"/>
      <c r="AQ105" s="79" t="s">
        <v>84</v>
      </c>
      <c r="AR105" s="76"/>
      <c r="AS105" s="80">
        <v>0</v>
      </c>
      <c r="AT105" s="81">
        <f t="shared" si="1"/>
        <v>0</v>
      </c>
      <c r="AU105" s="82">
        <f>'06 - Prekládka pripojovac...'!P121</f>
        <v>0</v>
      </c>
      <c r="AV105" s="81">
        <f>'06 - Prekládka pripojovac...'!J33</f>
        <v>0</v>
      </c>
      <c r="AW105" s="81">
        <f>'06 - Prekládka pripojovac...'!J34</f>
        <v>0</v>
      </c>
      <c r="AX105" s="81">
        <f>'06 - Prekládka pripojovac...'!J35</f>
        <v>0</v>
      </c>
      <c r="AY105" s="81">
        <f>'06 - Prekládka pripojovac...'!J36</f>
        <v>0</v>
      </c>
      <c r="AZ105" s="81">
        <f>'06 - Prekládka pripojovac...'!F33</f>
        <v>0</v>
      </c>
      <c r="BA105" s="81">
        <f>'06 - Prekládka pripojovac...'!F34</f>
        <v>0</v>
      </c>
      <c r="BB105" s="81">
        <f>'06 - Prekládka pripojovac...'!F35</f>
        <v>0</v>
      </c>
      <c r="BC105" s="81">
        <f>'06 - Prekládka pripojovac...'!F36</f>
        <v>0</v>
      </c>
      <c r="BD105" s="83">
        <f>'06 - Prekládka pripojovac...'!F37</f>
        <v>0</v>
      </c>
      <c r="BT105" s="84" t="s">
        <v>85</v>
      </c>
      <c r="BV105" s="84" t="s">
        <v>80</v>
      </c>
      <c r="BW105" s="84" t="s">
        <v>120</v>
      </c>
      <c r="BX105" s="84" t="s">
        <v>4</v>
      </c>
      <c r="CL105" s="84" t="s">
        <v>1</v>
      </c>
      <c r="CM105" s="84" t="s">
        <v>78</v>
      </c>
    </row>
    <row r="106" spans="1:91" s="7" customFormat="1" ht="16.5" customHeight="1">
      <c r="A106" s="85" t="s">
        <v>87</v>
      </c>
      <c r="B106" s="76"/>
      <c r="C106" s="77"/>
      <c r="D106" s="203" t="s">
        <v>121</v>
      </c>
      <c r="E106" s="203"/>
      <c r="F106" s="203"/>
      <c r="G106" s="203"/>
      <c r="H106" s="203"/>
      <c r="I106" s="78"/>
      <c r="J106" s="203" t="s">
        <v>122</v>
      </c>
      <c r="K106" s="203"/>
      <c r="L106" s="203"/>
      <c r="M106" s="203"/>
      <c r="N106" s="203"/>
      <c r="O106" s="203"/>
      <c r="P106" s="203"/>
      <c r="Q106" s="203"/>
      <c r="R106" s="203"/>
      <c r="S106" s="203"/>
      <c r="T106" s="203"/>
      <c r="U106" s="203"/>
      <c r="V106" s="203"/>
      <c r="W106" s="203"/>
      <c r="X106" s="203"/>
      <c r="Y106" s="203"/>
      <c r="Z106" s="203"/>
      <c r="AA106" s="203"/>
      <c r="AB106" s="203"/>
      <c r="AC106" s="203"/>
      <c r="AD106" s="203"/>
      <c r="AE106" s="203"/>
      <c r="AF106" s="203"/>
      <c r="AG106" s="209">
        <f>'07 - Vykurovanie'!J30</f>
        <v>0</v>
      </c>
      <c r="AH106" s="210"/>
      <c r="AI106" s="210"/>
      <c r="AJ106" s="210"/>
      <c r="AK106" s="210"/>
      <c r="AL106" s="210"/>
      <c r="AM106" s="210"/>
      <c r="AN106" s="209">
        <f t="shared" si="0"/>
        <v>0</v>
      </c>
      <c r="AO106" s="210"/>
      <c r="AP106" s="210"/>
      <c r="AQ106" s="79" t="s">
        <v>84</v>
      </c>
      <c r="AR106" s="76"/>
      <c r="AS106" s="91">
        <v>0</v>
      </c>
      <c r="AT106" s="92">
        <f t="shared" si="1"/>
        <v>0</v>
      </c>
      <c r="AU106" s="93">
        <f>'07 - Vykurovanie'!P125</f>
        <v>0</v>
      </c>
      <c r="AV106" s="92">
        <f>'07 - Vykurovanie'!J33</f>
        <v>0</v>
      </c>
      <c r="AW106" s="92">
        <f>'07 - Vykurovanie'!J34</f>
        <v>0</v>
      </c>
      <c r="AX106" s="92">
        <f>'07 - Vykurovanie'!J35</f>
        <v>0</v>
      </c>
      <c r="AY106" s="92">
        <f>'07 - Vykurovanie'!J36</f>
        <v>0</v>
      </c>
      <c r="AZ106" s="92">
        <f>'07 - Vykurovanie'!F33</f>
        <v>0</v>
      </c>
      <c r="BA106" s="92">
        <f>'07 - Vykurovanie'!F34</f>
        <v>0</v>
      </c>
      <c r="BB106" s="92">
        <f>'07 - Vykurovanie'!F35</f>
        <v>0</v>
      </c>
      <c r="BC106" s="92">
        <f>'07 - Vykurovanie'!F36</f>
        <v>0</v>
      </c>
      <c r="BD106" s="94">
        <f>'07 - Vykurovanie'!F37</f>
        <v>0</v>
      </c>
      <c r="BT106" s="84" t="s">
        <v>85</v>
      </c>
      <c r="BV106" s="84" t="s">
        <v>80</v>
      </c>
      <c r="BW106" s="84" t="s">
        <v>123</v>
      </c>
      <c r="BX106" s="84" t="s">
        <v>4</v>
      </c>
      <c r="CL106" s="84" t="s">
        <v>1</v>
      </c>
      <c r="CM106" s="84" t="s">
        <v>78</v>
      </c>
    </row>
    <row r="107" spans="1:91" s="2" customFormat="1" ht="30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30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</row>
    <row r="108" spans="1:91" s="2" customFormat="1" ht="6.95" customHeight="1">
      <c r="A108" s="29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30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</row>
  </sheetData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97:AM97"/>
    <mergeCell ref="AG92:AM92"/>
    <mergeCell ref="AG102:AM102"/>
    <mergeCell ref="AG100:AM100"/>
    <mergeCell ref="AG101:AM101"/>
    <mergeCell ref="AG99:AM99"/>
    <mergeCell ref="AG95:AM95"/>
    <mergeCell ref="AG96:AM96"/>
    <mergeCell ref="AG98:AM98"/>
    <mergeCell ref="AM89:AP89"/>
    <mergeCell ref="AM87:AN87"/>
    <mergeCell ref="AM90:AP90"/>
    <mergeCell ref="AN92:AP92"/>
    <mergeCell ref="AN97:AP97"/>
    <mergeCell ref="AN101:AP101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85:AO85"/>
    <mergeCell ref="D105:H105"/>
    <mergeCell ref="J105:AF105"/>
    <mergeCell ref="D106:H106"/>
    <mergeCell ref="J106:AF106"/>
    <mergeCell ref="AG94:AM94"/>
    <mergeCell ref="AG103:AM103"/>
    <mergeCell ref="AG104:AM104"/>
    <mergeCell ref="AN104:AP104"/>
    <mergeCell ref="AN103:AP103"/>
    <mergeCell ref="AN100:AP100"/>
    <mergeCell ref="AN95:AP95"/>
    <mergeCell ref="AN99:AP99"/>
    <mergeCell ref="AN96:AP96"/>
    <mergeCell ref="AN102:AP102"/>
    <mergeCell ref="AN98:AP98"/>
    <mergeCell ref="J104:AF104"/>
    <mergeCell ref="K99:AF99"/>
    <mergeCell ref="K98:AF98"/>
    <mergeCell ref="K96:AF96"/>
    <mergeCell ref="K97:AF97"/>
    <mergeCell ref="K100:AF100"/>
    <mergeCell ref="C92:G92"/>
    <mergeCell ref="D104:H104"/>
    <mergeCell ref="D103:H103"/>
    <mergeCell ref="D95:H95"/>
    <mergeCell ref="D102:H102"/>
    <mergeCell ref="D101:H101"/>
    <mergeCell ref="E98:I98"/>
    <mergeCell ref="E96:I96"/>
    <mergeCell ref="E99:I99"/>
    <mergeCell ref="E100:I100"/>
    <mergeCell ref="E97:I97"/>
    <mergeCell ref="I92:AF92"/>
    <mergeCell ref="J101:AF101"/>
    <mergeCell ref="J95:AF95"/>
    <mergeCell ref="J102:AF102"/>
    <mergeCell ref="J103:AF103"/>
  </mergeCells>
  <hyperlinks>
    <hyperlink ref="A96" location="'001 - Zariadenie stavenis...'!C2" display="/" xr:uid="{00000000-0004-0000-0000-000000000000}"/>
    <hyperlink ref="A97" location="'002 - Nové konštrukcie'!C2" display="/" xr:uid="{00000000-0004-0000-0000-000001000000}"/>
    <hyperlink ref="A98" location="'003 - Výplňové konštrukci...'!C2" display="/" xr:uid="{00000000-0004-0000-0000-000002000000}"/>
    <hyperlink ref="A99" location="'004 - Doplnky pre WC'!C2" display="/" xr:uid="{00000000-0004-0000-0000-000003000000}"/>
    <hyperlink ref="A100" location="'005 - Kaskády, schodisko ...'!C2" display="/" xr:uid="{00000000-0004-0000-0000-000004000000}"/>
    <hyperlink ref="A101" location="'02 - Vzduchotechnika'!C2" display="/" xr:uid="{00000000-0004-0000-0000-000005000000}"/>
    <hyperlink ref="A102" location="'03 - Elektroinštralácia'!C2" display="/" xr:uid="{00000000-0004-0000-0000-000006000000}"/>
    <hyperlink ref="A103" location="'04 - Zdravotechnika'!C2" display="/" xr:uid="{00000000-0004-0000-0000-000007000000}"/>
    <hyperlink ref="A104" location="'05 - Plynoinštalácia'!C2" display="/" xr:uid="{00000000-0004-0000-0000-000008000000}"/>
    <hyperlink ref="A105" location="'06 - Prekládka pripojovac...'!C2" display="/" xr:uid="{00000000-0004-0000-0000-000009000000}"/>
    <hyperlink ref="A106" location="'07 - Vykurovanie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77"/>
  <sheetViews>
    <sheetView showGridLines="0" topLeftCell="A155" workbookViewId="0">
      <selection activeCell="L121" sqref="L121:L16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2" style="95" customWidth="1"/>
    <col min="10" max="10" width="15.33203125" style="1" customWidth="1"/>
    <col min="11" max="11" width="20.1640625" style="1" hidden="1" customWidth="1"/>
    <col min="12" max="12" width="11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117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2142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9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9" t="s">
        <v>21</v>
      </c>
      <c r="J12" s="52" t="str">
        <f>'Rekapitulácia stavby'!AN8</f>
        <v>17.4.2020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9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9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9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16"/>
      <c r="G18" s="216"/>
      <c r="H18" s="216"/>
      <c r="I18" s="99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9" t="s">
        <v>24</v>
      </c>
      <c r="J20" s="22" t="str">
        <f>IF('Rekapitulácia stavby'!AN16="","",'Rekapitulácia stavby'!AN16)</f>
        <v>44632461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>alfaPROJEKT, s.r.o.</v>
      </c>
      <c r="F21" s="29"/>
      <c r="G21" s="29"/>
      <c r="H21" s="29"/>
      <c r="I21" s="99" t="s">
        <v>26</v>
      </c>
      <c r="J21" s="22" t="str">
        <f>IF('Rekapitulácia stavby'!AN17="","",'Rekapitulácia stavby'!AN17)</f>
        <v>SK2022762709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9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1165</v>
      </c>
      <c r="F24" s="29"/>
      <c r="G24" s="29"/>
      <c r="H24" s="29"/>
      <c r="I24" s="99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35.25" customHeight="1">
      <c r="A27" s="100"/>
      <c r="B27" s="101"/>
      <c r="C27" s="100"/>
      <c r="D27" s="100"/>
      <c r="E27" s="221" t="s">
        <v>37</v>
      </c>
      <c r="F27" s="221"/>
      <c r="G27" s="221"/>
      <c r="H27" s="221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38</v>
      </c>
      <c r="E30" s="29"/>
      <c r="F30" s="29"/>
      <c r="G30" s="29"/>
      <c r="H30" s="29"/>
      <c r="I30" s="98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106" t="s">
        <v>39</v>
      </c>
      <c r="J32" s="33" t="s">
        <v>41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42</v>
      </c>
      <c r="E33" s="24" t="s">
        <v>43</v>
      </c>
      <c r="F33" s="108">
        <f>ROUND((SUM(BE119:BE176)),  2)</f>
        <v>0</v>
      </c>
      <c r="G33" s="29"/>
      <c r="H33" s="29"/>
      <c r="I33" s="109">
        <v>0.2</v>
      </c>
      <c r="J33" s="108">
        <f>ROUND(((SUM(BE119:BE176))*I33),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108">
        <f>ROUND((SUM(BF119:BF176)),  2)</f>
        <v>0</v>
      </c>
      <c r="G34" s="29"/>
      <c r="H34" s="29"/>
      <c r="I34" s="109">
        <v>0.2</v>
      </c>
      <c r="J34" s="108">
        <f>ROUND(((SUM(BF119:BF176))*I34),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108">
        <f>ROUND((SUM(BG119:BG176)),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108">
        <f>ROUND((SUM(BH119:BH176)),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8">
        <f>ROUND((SUM(BI119:BI176)),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48</v>
      </c>
      <c r="E39" s="57"/>
      <c r="F39" s="57"/>
      <c r="G39" s="112" t="s">
        <v>49</v>
      </c>
      <c r="H39" s="113" t="s">
        <v>50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05 - Plynoinštalácia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k.ú. Trnava, p.č. 8812/6, 8812/1</v>
      </c>
      <c r="G89" s="29"/>
      <c r="H89" s="29"/>
      <c r="I89" s="99" t="s">
        <v>21</v>
      </c>
      <c r="J89" s="52" t="str">
        <f>IF(J12="","",J12)</f>
        <v>17.4.2020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Trnava, Hlavná 1, 91771 Trnava</v>
      </c>
      <c r="G91" s="29"/>
      <c r="H91" s="29"/>
      <c r="I91" s="99" t="s">
        <v>29</v>
      </c>
      <c r="J91" s="27" t="str">
        <f>E21</f>
        <v>alfaPROJEKT,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9" t="s">
        <v>34</v>
      </c>
      <c r="J92" s="27" t="str">
        <f>E24</f>
        <v>ext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130</v>
      </c>
      <c r="D94" s="110"/>
      <c r="E94" s="110"/>
      <c r="F94" s="110"/>
      <c r="G94" s="110"/>
      <c r="H94" s="110"/>
      <c r="I94" s="125"/>
      <c r="J94" s="126" t="s">
        <v>131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132</v>
      </c>
      <c r="D96" s="29"/>
      <c r="E96" s="29"/>
      <c r="F96" s="29"/>
      <c r="G96" s="29"/>
      <c r="H96" s="29"/>
      <c r="I96" s="98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133</v>
      </c>
    </row>
    <row r="97" spans="1:31" s="9" customFormat="1" ht="24.95" customHeight="1">
      <c r="B97" s="128"/>
      <c r="D97" s="129" t="s">
        <v>2143</v>
      </c>
      <c r="E97" s="130"/>
      <c r="F97" s="130"/>
      <c r="G97" s="130"/>
      <c r="H97" s="130"/>
      <c r="I97" s="131"/>
      <c r="J97" s="132">
        <f>J120</f>
        <v>0</v>
      </c>
      <c r="L97" s="128"/>
    </row>
    <row r="98" spans="1:31" s="9" customFormat="1" ht="24.95" customHeight="1">
      <c r="B98" s="128"/>
      <c r="D98" s="129" t="s">
        <v>2144</v>
      </c>
      <c r="E98" s="130"/>
      <c r="F98" s="130"/>
      <c r="G98" s="130"/>
      <c r="H98" s="130"/>
      <c r="I98" s="131"/>
      <c r="J98" s="132">
        <f>J169</f>
        <v>0</v>
      </c>
      <c r="L98" s="128"/>
    </row>
    <row r="99" spans="1:31" s="9" customFormat="1" ht="24.95" customHeight="1">
      <c r="B99" s="128"/>
      <c r="D99" s="129" t="s">
        <v>2145</v>
      </c>
      <c r="E99" s="130"/>
      <c r="F99" s="130"/>
      <c r="G99" s="130"/>
      <c r="H99" s="130"/>
      <c r="I99" s="131"/>
      <c r="J99" s="132">
        <f>J173</f>
        <v>0</v>
      </c>
      <c r="L99" s="128"/>
    </row>
    <row r="100" spans="1:31" s="2" customFormat="1" ht="21.75" customHeight="1">
      <c r="A100" s="29"/>
      <c r="B100" s="30"/>
      <c r="C100" s="29"/>
      <c r="D100" s="29"/>
      <c r="E100" s="29"/>
      <c r="F100" s="29"/>
      <c r="G100" s="29"/>
      <c r="H100" s="29"/>
      <c r="I100" s="98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>
      <c r="A101" s="29"/>
      <c r="B101" s="44"/>
      <c r="C101" s="45"/>
      <c r="D101" s="45"/>
      <c r="E101" s="45"/>
      <c r="F101" s="45"/>
      <c r="G101" s="45"/>
      <c r="H101" s="45"/>
      <c r="I101" s="122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>
      <c r="A105" s="29"/>
      <c r="B105" s="46"/>
      <c r="C105" s="47"/>
      <c r="D105" s="47"/>
      <c r="E105" s="47"/>
      <c r="F105" s="47"/>
      <c r="G105" s="47"/>
      <c r="H105" s="47"/>
      <c r="I105" s="123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>
      <c r="A106" s="29"/>
      <c r="B106" s="30"/>
      <c r="C106" s="18" t="s">
        <v>144</v>
      </c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30"/>
      <c r="C107" s="29"/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>
      <c r="A108" s="29"/>
      <c r="B108" s="30"/>
      <c r="C108" s="24" t="s">
        <v>15</v>
      </c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3.25" customHeight="1">
      <c r="A109" s="29"/>
      <c r="B109" s="30"/>
      <c r="C109" s="29"/>
      <c r="D109" s="29"/>
      <c r="E109" s="245" t="str">
        <f>E7</f>
        <v>Rekonštrukcia miestnej komunikácie Zelený kríčok, PD - Verejné WC s kioskom</v>
      </c>
      <c r="F109" s="246"/>
      <c r="G109" s="246"/>
      <c r="H109" s="246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125</v>
      </c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>
      <c r="A111" s="29"/>
      <c r="B111" s="30"/>
      <c r="C111" s="29"/>
      <c r="D111" s="29"/>
      <c r="E111" s="206" t="str">
        <f>E9</f>
        <v>05 - Plynoinštalácia</v>
      </c>
      <c r="F111" s="244"/>
      <c r="G111" s="244"/>
      <c r="H111" s="244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19</v>
      </c>
      <c r="D113" s="29"/>
      <c r="E113" s="29"/>
      <c r="F113" s="22" t="str">
        <f>F12</f>
        <v>k.ú. Trnava, p.č. 8812/6, 8812/1</v>
      </c>
      <c r="G113" s="29"/>
      <c r="H113" s="29"/>
      <c r="I113" s="99" t="s">
        <v>21</v>
      </c>
      <c r="J113" s="52" t="str">
        <f>IF(J12="","",J12)</f>
        <v>17.4.2020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>
      <c r="A115" s="29"/>
      <c r="B115" s="30"/>
      <c r="C115" s="24" t="s">
        <v>23</v>
      </c>
      <c r="D115" s="29"/>
      <c r="E115" s="29"/>
      <c r="F115" s="22" t="str">
        <f>E15</f>
        <v>Mesto Trnava, Hlavná 1, 91771 Trnava</v>
      </c>
      <c r="G115" s="29"/>
      <c r="H115" s="29"/>
      <c r="I115" s="99" t="s">
        <v>29</v>
      </c>
      <c r="J115" s="27" t="str">
        <f>E21</f>
        <v>alfaPROJEKT,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27</v>
      </c>
      <c r="D116" s="29"/>
      <c r="E116" s="29"/>
      <c r="F116" s="22" t="str">
        <f>IF(E18="","",E18)</f>
        <v>Vyplň údaj</v>
      </c>
      <c r="G116" s="29"/>
      <c r="H116" s="29"/>
      <c r="I116" s="99" t="s">
        <v>34</v>
      </c>
      <c r="J116" s="27" t="str">
        <f>E24</f>
        <v>ext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>
      <c r="A118" s="138"/>
      <c r="B118" s="139"/>
      <c r="C118" s="140" t="s">
        <v>145</v>
      </c>
      <c r="D118" s="141" t="s">
        <v>63</v>
      </c>
      <c r="E118" s="141" t="s">
        <v>59</v>
      </c>
      <c r="F118" s="141" t="s">
        <v>60</v>
      </c>
      <c r="G118" s="141" t="s">
        <v>146</v>
      </c>
      <c r="H118" s="141" t="s">
        <v>147</v>
      </c>
      <c r="I118" s="142" t="s">
        <v>148</v>
      </c>
      <c r="J118" s="143" t="s">
        <v>131</v>
      </c>
      <c r="K118" s="144" t="s">
        <v>149</v>
      </c>
      <c r="L118" s="248" t="s">
        <v>2590</v>
      </c>
      <c r="M118" s="60" t="s">
        <v>1</v>
      </c>
      <c r="N118" s="60" t="s">
        <v>42</v>
      </c>
      <c r="O118" s="60" t="s">
        <v>150</v>
      </c>
      <c r="P118" s="60" t="s">
        <v>151</v>
      </c>
      <c r="Q118" s="60" t="s">
        <v>152</v>
      </c>
      <c r="R118" s="60" t="s">
        <v>153</v>
      </c>
      <c r="S118" s="60" t="s">
        <v>154</v>
      </c>
      <c r="T118" s="61" t="s">
        <v>155</v>
      </c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</row>
    <row r="119" spans="1:65" s="2" customFormat="1" ht="22.9" customHeight="1">
      <c r="A119" s="29"/>
      <c r="B119" s="30"/>
      <c r="C119" s="66" t="s">
        <v>132</v>
      </c>
      <c r="D119" s="29"/>
      <c r="E119" s="29"/>
      <c r="F119" s="29"/>
      <c r="G119" s="29"/>
      <c r="H119" s="29"/>
      <c r="I119" s="98"/>
      <c r="J119" s="146">
        <f>BK119</f>
        <v>0</v>
      </c>
      <c r="K119" s="29"/>
      <c r="L119" s="30"/>
      <c r="M119" s="62"/>
      <c r="N119" s="53"/>
      <c r="O119" s="63"/>
      <c r="P119" s="147">
        <f>P120+P169+P173</f>
        <v>0</v>
      </c>
      <c r="Q119" s="63"/>
      <c r="R119" s="147">
        <f>R120+R169+R173</f>
        <v>0</v>
      </c>
      <c r="S119" s="63"/>
      <c r="T119" s="148">
        <f>T120+T169+T173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77</v>
      </c>
      <c r="AU119" s="14" t="s">
        <v>133</v>
      </c>
      <c r="BK119" s="149">
        <f>BK120+BK169+BK173</f>
        <v>0</v>
      </c>
    </row>
    <row r="120" spans="1:65" s="12" customFormat="1" ht="25.9" customHeight="1">
      <c r="B120" s="150"/>
      <c r="D120" s="151" t="s">
        <v>77</v>
      </c>
      <c r="E120" s="152" t="s">
        <v>2146</v>
      </c>
      <c r="F120" s="152" t="s">
        <v>2147</v>
      </c>
      <c r="I120" s="153"/>
      <c r="J120" s="154">
        <f>BK120</f>
        <v>0</v>
      </c>
      <c r="L120" s="150"/>
      <c r="M120" s="155"/>
      <c r="N120" s="156"/>
      <c r="O120" s="156"/>
      <c r="P120" s="157">
        <f>SUM(P121:P168)</f>
        <v>0</v>
      </c>
      <c r="Q120" s="156"/>
      <c r="R120" s="157">
        <f>SUM(R121:R168)</f>
        <v>0</v>
      </c>
      <c r="S120" s="156"/>
      <c r="T120" s="158">
        <f>SUM(T121:T168)</f>
        <v>0</v>
      </c>
      <c r="AR120" s="151" t="s">
        <v>85</v>
      </c>
      <c r="AT120" s="159" t="s">
        <v>77</v>
      </c>
      <c r="AU120" s="159" t="s">
        <v>78</v>
      </c>
      <c r="AY120" s="151" t="s">
        <v>158</v>
      </c>
      <c r="BK120" s="160">
        <f>SUM(BK121:BK168)</f>
        <v>0</v>
      </c>
    </row>
    <row r="121" spans="1:65" s="2" customFormat="1" ht="21.75" customHeight="1">
      <c r="A121" s="29"/>
      <c r="B121" s="163"/>
      <c r="C121" s="164" t="s">
        <v>85</v>
      </c>
      <c r="D121" s="164" t="s">
        <v>160</v>
      </c>
      <c r="E121" s="165" t="s">
        <v>2148</v>
      </c>
      <c r="F121" s="166" t="s">
        <v>2149</v>
      </c>
      <c r="G121" s="167" t="s">
        <v>251</v>
      </c>
      <c r="H121" s="168">
        <v>8</v>
      </c>
      <c r="I121" s="169"/>
      <c r="J121" s="170">
        <f t="shared" ref="J121:J168" si="0">ROUND(I121*H121,2)</f>
        <v>0</v>
      </c>
      <c r="K121" s="249"/>
      <c r="L121" s="251"/>
      <c r="M121" s="250" t="s">
        <v>1</v>
      </c>
      <c r="N121" s="173" t="s">
        <v>44</v>
      </c>
      <c r="O121" s="55"/>
      <c r="P121" s="174">
        <f t="shared" ref="P121:P168" si="1">O121*H121</f>
        <v>0</v>
      </c>
      <c r="Q121" s="174">
        <v>0</v>
      </c>
      <c r="R121" s="174">
        <f t="shared" ref="R121:R168" si="2">Q121*H121</f>
        <v>0</v>
      </c>
      <c r="S121" s="174">
        <v>0</v>
      </c>
      <c r="T121" s="175">
        <f t="shared" ref="T121:T168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6" t="s">
        <v>164</v>
      </c>
      <c r="AT121" s="176" t="s">
        <v>160</v>
      </c>
      <c r="AU121" s="176" t="s">
        <v>85</v>
      </c>
      <c r="AY121" s="14" t="s">
        <v>158</v>
      </c>
      <c r="BE121" s="177">
        <f t="shared" ref="BE121:BE168" si="4">IF(N121="základná",J121,0)</f>
        <v>0</v>
      </c>
      <c r="BF121" s="177">
        <f t="shared" ref="BF121:BF168" si="5">IF(N121="znížená",J121,0)</f>
        <v>0</v>
      </c>
      <c r="BG121" s="177">
        <f t="shared" ref="BG121:BG168" si="6">IF(N121="zákl. prenesená",J121,0)</f>
        <v>0</v>
      </c>
      <c r="BH121" s="177">
        <f t="shared" ref="BH121:BH168" si="7">IF(N121="zníž. prenesená",J121,0)</f>
        <v>0</v>
      </c>
      <c r="BI121" s="177">
        <f t="shared" ref="BI121:BI168" si="8">IF(N121="nulová",J121,0)</f>
        <v>0</v>
      </c>
      <c r="BJ121" s="14" t="s">
        <v>91</v>
      </c>
      <c r="BK121" s="177">
        <f t="shared" ref="BK121:BK168" si="9">ROUND(I121*H121,2)</f>
        <v>0</v>
      </c>
      <c r="BL121" s="14" t="s">
        <v>164</v>
      </c>
      <c r="BM121" s="176" t="s">
        <v>91</v>
      </c>
    </row>
    <row r="122" spans="1:65" s="2" customFormat="1" ht="21.75" customHeight="1">
      <c r="A122" s="29"/>
      <c r="B122" s="163"/>
      <c r="C122" s="164" t="s">
        <v>91</v>
      </c>
      <c r="D122" s="164" t="s">
        <v>160</v>
      </c>
      <c r="E122" s="165" t="s">
        <v>2150</v>
      </c>
      <c r="F122" s="166" t="s">
        <v>2151</v>
      </c>
      <c r="G122" s="167" t="s">
        <v>251</v>
      </c>
      <c r="H122" s="168">
        <v>15.5</v>
      </c>
      <c r="I122" s="169"/>
      <c r="J122" s="170">
        <f t="shared" si="0"/>
        <v>0</v>
      </c>
      <c r="K122" s="249"/>
      <c r="L122" s="251"/>
      <c r="M122" s="250" t="s">
        <v>1</v>
      </c>
      <c r="N122" s="173" t="s">
        <v>44</v>
      </c>
      <c r="O122" s="55"/>
      <c r="P122" s="174">
        <f t="shared" si="1"/>
        <v>0</v>
      </c>
      <c r="Q122" s="174">
        <v>0</v>
      </c>
      <c r="R122" s="174">
        <f t="shared" si="2"/>
        <v>0</v>
      </c>
      <c r="S122" s="174">
        <v>0</v>
      </c>
      <c r="T122" s="175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6" t="s">
        <v>164</v>
      </c>
      <c r="AT122" s="176" t="s">
        <v>160</v>
      </c>
      <c r="AU122" s="176" t="s">
        <v>85</v>
      </c>
      <c r="AY122" s="14" t="s">
        <v>158</v>
      </c>
      <c r="BE122" s="177">
        <f t="shared" si="4"/>
        <v>0</v>
      </c>
      <c r="BF122" s="177">
        <f t="shared" si="5"/>
        <v>0</v>
      </c>
      <c r="BG122" s="177">
        <f t="shared" si="6"/>
        <v>0</v>
      </c>
      <c r="BH122" s="177">
        <f t="shared" si="7"/>
        <v>0</v>
      </c>
      <c r="BI122" s="177">
        <f t="shared" si="8"/>
        <v>0</v>
      </c>
      <c r="BJ122" s="14" t="s">
        <v>91</v>
      </c>
      <c r="BK122" s="177">
        <f t="shared" si="9"/>
        <v>0</v>
      </c>
      <c r="BL122" s="14" t="s">
        <v>164</v>
      </c>
      <c r="BM122" s="176" t="s">
        <v>164</v>
      </c>
    </row>
    <row r="123" spans="1:65" s="2" customFormat="1" ht="21.75" customHeight="1">
      <c r="A123" s="29"/>
      <c r="B123" s="163"/>
      <c r="C123" s="164" t="s">
        <v>170</v>
      </c>
      <c r="D123" s="164" t="s">
        <v>160</v>
      </c>
      <c r="E123" s="165" t="s">
        <v>2152</v>
      </c>
      <c r="F123" s="166" t="s">
        <v>2153</v>
      </c>
      <c r="G123" s="167" t="s">
        <v>251</v>
      </c>
      <c r="H123" s="168">
        <v>7</v>
      </c>
      <c r="I123" s="169"/>
      <c r="J123" s="170">
        <f t="shared" si="0"/>
        <v>0</v>
      </c>
      <c r="K123" s="249"/>
      <c r="L123" s="251"/>
      <c r="M123" s="250" t="s">
        <v>1</v>
      </c>
      <c r="N123" s="173" t="s">
        <v>44</v>
      </c>
      <c r="O123" s="55"/>
      <c r="P123" s="174">
        <f t="shared" si="1"/>
        <v>0</v>
      </c>
      <c r="Q123" s="174">
        <v>0</v>
      </c>
      <c r="R123" s="174">
        <f t="shared" si="2"/>
        <v>0</v>
      </c>
      <c r="S123" s="174">
        <v>0</v>
      </c>
      <c r="T123" s="175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6" t="s">
        <v>164</v>
      </c>
      <c r="AT123" s="176" t="s">
        <v>160</v>
      </c>
      <c r="AU123" s="176" t="s">
        <v>85</v>
      </c>
      <c r="AY123" s="14" t="s">
        <v>158</v>
      </c>
      <c r="BE123" s="177">
        <f t="shared" si="4"/>
        <v>0</v>
      </c>
      <c r="BF123" s="177">
        <f t="shared" si="5"/>
        <v>0</v>
      </c>
      <c r="BG123" s="177">
        <f t="shared" si="6"/>
        <v>0</v>
      </c>
      <c r="BH123" s="177">
        <f t="shared" si="7"/>
        <v>0</v>
      </c>
      <c r="BI123" s="177">
        <f t="shared" si="8"/>
        <v>0</v>
      </c>
      <c r="BJ123" s="14" t="s">
        <v>91</v>
      </c>
      <c r="BK123" s="177">
        <f t="shared" si="9"/>
        <v>0</v>
      </c>
      <c r="BL123" s="14" t="s">
        <v>164</v>
      </c>
      <c r="BM123" s="176" t="s">
        <v>181</v>
      </c>
    </row>
    <row r="124" spans="1:65" s="2" customFormat="1" ht="16.5" customHeight="1">
      <c r="A124" s="29"/>
      <c r="B124" s="163"/>
      <c r="C124" s="164" t="s">
        <v>164</v>
      </c>
      <c r="D124" s="164" t="s">
        <v>160</v>
      </c>
      <c r="E124" s="165" t="s">
        <v>2154</v>
      </c>
      <c r="F124" s="166" t="s">
        <v>2155</v>
      </c>
      <c r="G124" s="167" t="s">
        <v>251</v>
      </c>
      <c r="H124" s="168">
        <v>8</v>
      </c>
      <c r="I124" s="169"/>
      <c r="J124" s="170">
        <f t="shared" si="0"/>
        <v>0</v>
      </c>
      <c r="K124" s="249"/>
      <c r="L124" s="251"/>
      <c r="M124" s="250" t="s">
        <v>1</v>
      </c>
      <c r="N124" s="173" t="s">
        <v>44</v>
      </c>
      <c r="O124" s="55"/>
      <c r="P124" s="174">
        <f t="shared" si="1"/>
        <v>0</v>
      </c>
      <c r="Q124" s="174">
        <v>0</v>
      </c>
      <c r="R124" s="174">
        <f t="shared" si="2"/>
        <v>0</v>
      </c>
      <c r="S124" s="174">
        <v>0</v>
      </c>
      <c r="T124" s="175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6" t="s">
        <v>164</v>
      </c>
      <c r="AT124" s="176" t="s">
        <v>160</v>
      </c>
      <c r="AU124" s="176" t="s">
        <v>85</v>
      </c>
      <c r="AY124" s="14" t="s">
        <v>158</v>
      </c>
      <c r="BE124" s="177">
        <f t="shared" si="4"/>
        <v>0</v>
      </c>
      <c r="BF124" s="177">
        <f t="shared" si="5"/>
        <v>0</v>
      </c>
      <c r="BG124" s="177">
        <f t="shared" si="6"/>
        <v>0</v>
      </c>
      <c r="BH124" s="177">
        <f t="shared" si="7"/>
        <v>0</v>
      </c>
      <c r="BI124" s="177">
        <f t="shared" si="8"/>
        <v>0</v>
      </c>
      <c r="BJ124" s="14" t="s">
        <v>91</v>
      </c>
      <c r="BK124" s="177">
        <f t="shared" si="9"/>
        <v>0</v>
      </c>
      <c r="BL124" s="14" t="s">
        <v>164</v>
      </c>
      <c r="BM124" s="176" t="s">
        <v>189</v>
      </c>
    </row>
    <row r="125" spans="1:65" s="2" customFormat="1" ht="16.5" customHeight="1">
      <c r="A125" s="29"/>
      <c r="B125" s="163"/>
      <c r="C125" s="164" t="s">
        <v>177</v>
      </c>
      <c r="D125" s="164" t="s">
        <v>160</v>
      </c>
      <c r="E125" s="165" t="s">
        <v>2156</v>
      </c>
      <c r="F125" s="166" t="s">
        <v>2157</v>
      </c>
      <c r="G125" s="167" t="s">
        <v>251</v>
      </c>
      <c r="H125" s="168">
        <v>15.5</v>
      </c>
      <c r="I125" s="169"/>
      <c r="J125" s="170">
        <f t="shared" si="0"/>
        <v>0</v>
      </c>
      <c r="K125" s="249"/>
      <c r="L125" s="251"/>
      <c r="M125" s="250" t="s">
        <v>1</v>
      </c>
      <c r="N125" s="173" t="s">
        <v>44</v>
      </c>
      <c r="O125" s="55"/>
      <c r="P125" s="174">
        <f t="shared" si="1"/>
        <v>0</v>
      </c>
      <c r="Q125" s="174">
        <v>0</v>
      </c>
      <c r="R125" s="174">
        <f t="shared" si="2"/>
        <v>0</v>
      </c>
      <c r="S125" s="174">
        <v>0</v>
      </c>
      <c r="T125" s="175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6" t="s">
        <v>164</v>
      </c>
      <c r="AT125" s="176" t="s">
        <v>160</v>
      </c>
      <c r="AU125" s="176" t="s">
        <v>85</v>
      </c>
      <c r="AY125" s="14" t="s">
        <v>158</v>
      </c>
      <c r="BE125" s="177">
        <f t="shared" si="4"/>
        <v>0</v>
      </c>
      <c r="BF125" s="177">
        <f t="shared" si="5"/>
        <v>0</v>
      </c>
      <c r="BG125" s="177">
        <f t="shared" si="6"/>
        <v>0</v>
      </c>
      <c r="BH125" s="177">
        <f t="shared" si="7"/>
        <v>0</v>
      </c>
      <c r="BI125" s="177">
        <f t="shared" si="8"/>
        <v>0</v>
      </c>
      <c r="BJ125" s="14" t="s">
        <v>91</v>
      </c>
      <c r="BK125" s="177">
        <f t="shared" si="9"/>
        <v>0</v>
      </c>
      <c r="BL125" s="14" t="s">
        <v>164</v>
      </c>
      <c r="BM125" s="176" t="s">
        <v>199</v>
      </c>
    </row>
    <row r="126" spans="1:65" s="2" customFormat="1" ht="16.5" customHeight="1">
      <c r="A126" s="29"/>
      <c r="B126" s="163"/>
      <c r="C126" s="164" t="s">
        <v>181</v>
      </c>
      <c r="D126" s="164" t="s">
        <v>160</v>
      </c>
      <c r="E126" s="165" t="s">
        <v>2158</v>
      </c>
      <c r="F126" s="166" t="s">
        <v>2159</v>
      </c>
      <c r="G126" s="167" t="s">
        <v>251</v>
      </c>
      <c r="H126" s="168">
        <v>7</v>
      </c>
      <c r="I126" s="169"/>
      <c r="J126" s="170">
        <f t="shared" si="0"/>
        <v>0</v>
      </c>
      <c r="K126" s="249"/>
      <c r="L126" s="251"/>
      <c r="M126" s="250" t="s">
        <v>1</v>
      </c>
      <c r="N126" s="173" t="s">
        <v>44</v>
      </c>
      <c r="O126" s="55"/>
      <c r="P126" s="174">
        <f t="shared" si="1"/>
        <v>0</v>
      </c>
      <c r="Q126" s="174">
        <v>0</v>
      </c>
      <c r="R126" s="174">
        <f t="shared" si="2"/>
        <v>0</v>
      </c>
      <c r="S126" s="174">
        <v>0</v>
      </c>
      <c r="T126" s="175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6" t="s">
        <v>164</v>
      </c>
      <c r="AT126" s="176" t="s">
        <v>160</v>
      </c>
      <c r="AU126" s="176" t="s">
        <v>85</v>
      </c>
      <c r="AY126" s="14" t="s">
        <v>158</v>
      </c>
      <c r="BE126" s="177">
        <f t="shared" si="4"/>
        <v>0</v>
      </c>
      <c r="BF126" s="177">
        <f t="shared" si="5"/>
        <v>0</v>
      </c>
      <c r="BG126" s="177">
        <f t="shared" si="6"/>
        <v>0</v>
      </c>
      <c r="BH126" s="177">
        <f t="shared" si="7"/>
        <v>0</v>
      </c>
      <c r="BI126" s="177">
        <f t="shared" si="8"/>
        <v>0</v>
      </c>
      <c r="BJ126" s="14" t="s">
        <v>91</v>
      </c>
      <c r="BK126" s="177">
        <f t="shared" si="9"/>
        <v>0</v>
      </c>
      <c r="BL126" s="14" t="s">
        <v>164</v>
      </c>
      <c r="BM126" s="176" t="s">
        <v>208</v>
      </c>
    </row>
    <row r="127" spans="1:65" s="2" customFormat="1" ht="16.5" customHeight="1">
      <c r="A127" s="29"/>
      <c r="B127" s="163"/>
      <c r="C127" s="164" t="s">
        <v>185</v>
      </c>
      <c r="D127" s="164" t="s">
        <v>160</v>
      </c>
      <c r="E127" s="165" t="s">
        <v>2160</v>
      </c>
      <c r="F127" s="166" t="s">
        <v>2161</v>
      </c>
      <c r="G127" s="167" t="s">
        <v>251</v>
      </c>
      <c r="H127" s="168">
        <v>0.5</v>
      </c>
      <c r="I127" s="169"/>
      <c r="J127" s="170">
        <f t="shared" si="0"/>
        <v>0</v>
      </c>
      <c r="K127" s="249"/>
      <c r="L127" s="251"/>
      <c r="M127" s="250" t="s">
        <v>1</v>
      </c>
      <c r="N127" s="173" t="s">
        <v>44</v>
      </c>
      <c r="O127" s="55"/>
      <c r="P127" s="174">
        <f t="shared" si="1"/>
        <v>0</v>
      </c>
      <c r="Q127" s="174">
        <v>0</v>
      </c>
      <c r="R127" s="174">
        <f t="shared" si="2"/>
        <v>0</v>
      </c>
      <c r="S127" s="174">
        <v>0</v>
      </c>
      <c r="T127" s="17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6" t="s">
        <v>164</v>
      </c>
      <c r="AT127" s="176" t="s">
        <v>160</v>
      </c>
      <c r="AU127" s="176" t="s">
        <v>85</v>
      </c>
      <c r="AY127" s="14" t="s">
        <v>158</v>
      </c>
      <c r="BE127" s="177">
        <f t="shared" si="4"/>
        <v>0</v>
      </c>
      <c r="BF127" s="177">
        <f t="shared" si="5"/>
        <v>0</v>
      </c>
      <c r="BG127" s="177">
        <f t="shared" si="6"/>
        <v>0</v>
      </c>
      <c r="BH127" s="177">
        <f t="shared" si="7"/>
        <v>0</v>
      </c>
      <c r="BI127" s="177">
        <f t="shared" si="8"/>
        <v>0</v>
      </c>
      <c r="BJ127" s="14" t="s">
        <v>91</v>
      </c>
      <c r="BK127" s="177">
        <f t="shared" si="9"/>
        <v>0</v>
      </c>
      <c r="BL127" s="14" t="s">
        <v>164</v>
      </c>
      <c r="BM127" s="176" t="s">
        <v>216</v>
      </c>
    </row>
    <row r="128" spans="1:65" s="2" customFormat="1" ht="16.5" customHeight="1">
      <c r="A128" s="29"/>
      <c r="B128" s="163"/>
      <c r="C128" s="164" t="s">
        <v>189</v>
      </c>
      <c r="D128" s="164" t="s">
        <v>160</v>
      </c>
      <c r="E128" s="165" t="s">
        <v>2162</v>
      </c>
      <c r="F128" s="166" t="s">
        <v>2163</v>
      </c>
      <c r="G128" s="167" t="s">
        <v>251</v>
      </c>
      <c r="H128" s="168">
        <v>0.5</v>
      </c>
      <c r="I128" s="169"/>
      <c r="J128" s="170">
        <f t="shared" si="0"/>
        <v>0</v>
      </c>
      <c r="K128" s="249"/>
      <c r="L128" s="251"/>
      <c r="M128" s="250" t="s">
        <v>1</v>
      </c>
      <c r="N128" s="173" t="s">
        <v>44</v>
      </c>
      <c r="O128" s="55"/>
      <c r="P128" s="174">
        <f t="shared" si="1"/>
        <v>0</v>
      </c>
      <c r="Q128" s="174">
        <v>0</v>
      </c>
      <c r="R128" s="174">
        <f t="shared" si="2"/>
        <v>0</v>
      </c>
      <c r="S128" s="174">
        <v>0</v>
      </c>
      <c r="T128" s="17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164</v>
      </c>
      <c r="AT128" s="176" t="s">
        <v>160</v>
      </c>
      <c r="AU128" s="176" t="s">
        <v>85</v>
      </c>
      <c r="AY128" s="14" t="s">
        <v>158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14" t="s">
        <v>91</v>
      </c>
      <c r="BK128" s="177">
        <f t="shared" si="9"/>
        <v>0</v>
      </c>
      <c r="BL128" s="14" t="s">
        <v>164</v>
      </c>
      <c r="BM128" s="176" t="s">
        <v>224</v>
      </c>
    </row>
    <row r="129" spans="1:65" s="2" customFormat="1" ht="16.5" customHeight="1">
      <c r="A129" s="29"/>
      <c r="B129" s="163"/>
      <c r="C129" s="164" t="s">
        <v>194</v>
      </c>
      <c r="D129" s="164" t="s">
        <v>160</v>
      </c>
      <c r="E129" s="165" t="s">
        <v>2164</v>
      </c>
      <c r="F129" s="166" t="s">
        <v>2165</v>
      </c>
      <c r="G129" s="167" t="s">
        <v>251</v>
      </c>
      <c r="H129" s="168">
        <v>2.5</v>
      </c>
      <c r="I129" s="169"/>
      <c r="J129" s="170">
        <f t="shared" si="0"/>
        <v>0</v>
      </c>
      <c r="K129" s="249"/>
      <c r="L129" s="251"/>
      <c r="M129" s="250" t="s">
        <v>1</v>
      </c>
      <c r="N129" s="173" t="s">
        <v>44</v>
      </c>
      <c r="O129" s="55"/>
      <c r="P129" s="174">
        <f t="shared" si="1"/>
        <v>0</v>
      </c>
      <c r="Q129" s="174">
        <v>0</v>
      </c>
      <c r="R129" s="174">
        <f t="shared" si="2"/>
        <v>0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164</v>
      </c>
      <c r="AT129" s="176" t="s">
        <v>160</v>
      </c>
      <c r="AU129" s="176" t="s">
        <v>85</v>
      </c>
      <c r="AY129" s="14" t="s">
        <v>158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91</v>
      </c>
      <c r="BK129" s="177">
        <f t="shared" si="9"/>
        <v>0</v>
      </c>
      <c r="BL129" s="14" t="s">
        <v>164</v>
      </c>
      <c r="BM129" s="176" t="s">
        <v>233</v>
      </c>
    </row>
    <row r="130" spans="1:65" s="2" customFormat="1" ht="16.5" customHeight="1">
      <c r="A130" s="29"/>
      <c r="B130" s="163"/>
      <c r="C130" s="164" t="s">
        <v>199</v>
      </c>
      <c r="D130" s="164" t="s">
        <v>160</v>
      </c>
      <c r="E130" s="165" t="s">
        <v>2166</v>
      </c>
      <c r="F130" s="166" t="s">
        <v>2167</v>
      </c>
      <c r="G130" s="167" t="s">
        <v>231</v>
      </c>
      <c r="H130" s="168">
        <v>3</v>
      </c>
      <c r="I130" s="169"/>
      <c r="J130" s="170">
        <f t="shared" si="0"/>
        <v>0</v>
      </c>
      <c r="K130" s="249"/>
      <c r="L130" s="251"/>
      <c r="M130" s="250" t="s">
        <v>1</v>
      </c>
      <c r="N130" s="173" t="s">
        <v>44</v>
      </c>
      <c r="O130" s="55"/>
      <c r="P130" s="174">
        <f t="shared" si="1"/>
        <v>0</v>
      </c>
      <c r="Q130" s="174">
        <v>0</v>
      </c>
      <c r="R130" s="174">
        <f t="shared" si="2"/>
        <v>0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164</v>
      </c>
      <c r="AT130" s="176" t="s">
        <v>160</v>
      </c>
      <c r="AU130" s="176" t="s">
        <v>85</v>
      </c>
      <c r="AY130" s="14" t="s">
        <v>158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91</v>
      </c>
      <c r="BK130" s="177">
        <f t="shared" si="9"/>
        <v>0</v>
      </c>
      <c r="BL130" s="14" t="s">
        <v>164</v>
      </c>
      <c r="BM130" s="176" t="s">
        <v>7</v>
      </c>
    </row>
    <row r="131" spans="1:65" s="2" customFormat="1" ht="16.5" customHeight="1">
      <c r="A131" s="29"/>
      <c r="B131" s="163"/>
      <c r="C131" s="164" t="s">
        <v>203</v>
      </c>
      <c r="D131" s="164" t="s">
        <v>160</v>
      </c>
      <c r="E131" s="165" t="s">
        <v>2168</v>
      </c>
      <c r="F131" s="166" t="s">
        <v>2169</v>
      </c>
      <c r="G131" s="167" t="s">
        <v>231</v>
      </c>
      <c r="H131" s="168">
        <v>7</v>
      </c>
      <c r="I131" s="169"/>
      <c r="J131" s="170">
        <f t="shared" si="0"/>
        <v>0</v>
      </c>
      <c r="K131" s="249"/>
      <c r="L131" s="251"/>
      <c r="M131" s="250" t="s">
        <v>1</v>
      </c>
      <c r="N131" s="173" t="s">
        <v>44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164</v>
      </c>
      <c r="AT131" s="176" t="s">
        <v>160</v>
      </c>
      <c r="AU131" s="176" t="s">
        <v>85</v>
      </c>
      <c r="AY131" s="14" t="s">
        <v>158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91</v>
      </c>
      <c r="BK131" s="177">
        <f t="shared" si="9"/>
        <v>0</v>
      </c>
      <c r="BL131" s="14" t="s">
        <v>164</v>
      </c>
      <c r="BM131" s="176" t="s">
        <v>248</v>
      </c>
    </row>
    <row r="132" spans="1:65" s="2" customFormat="1" ht="16.5" customHeight="1">
      <c r="A132" s="29"/>
      <c r="B132" s="163"/>
      <c r="C132" s="164" t="s">
        <v>208</v>
      </c>
      <c r="D132" s="164" t="s">
        <v>160</v>
      </c>
      <c r="E132" s="165" t="s">
        <v>2170</v>
      </c>
      <c r="F132" s="166" t="s">
        <v>2171</v>
      </c>
      <c r="G132" s="167" t="s">
        <v>231</v>
      </c>
      <c r="H132" s="168">
        <v>5</v>
      </c>
      <c r="I132" s="169"/>
      <c r="J132" s="170">
        <f t="shared" si="0"/>
        <v>0</v>
      </c>
      <c r="K132" s="249"/>
      <c r="L132" s="251"/>
      <c r="M132" s="250" t="s">
        <v>1</v>
      </c>
      <c r="N132" s="173" t="s">
        <v>44</v>
      </c>
      <c r="O132" s="55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164</v>
      </c>
      <c r="AT132" s="176" t="s">
        <v>160</v>
      </c>
      <c r="AU132" s="176" t="s">
        <v>85</v>
      </c>
      <c r="AY132" s="14" t="s">
        <v>158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91</v>
      </c>
      <c r="BK132" s="177">
        <f t="shared" si="9"/>
        <v>0</v>
      </c>
      <c r="BL132" s="14" t="s">
        <v>164</v>
      </c>
      <c r="BM132" s="176" t="s">
        <v>257</v>
      </c>
    </row>
    <row r="133" spans="1:65" s="2" customFormat="1" ht="16.5" customHeight="1">
      <c r="A133" s="29"/>
      <c r="B133" s="163"/>
      <c r="C133" s="164" t="s">
        <v>212</v>
      </c>
      <c r="D133" s="164" t="s">
        <v>160</v>
      </c>
      <c r="E133" s="165" t="s">
        <v>2172</v>
      </c>
      <c r="F133" s="166" t="s">
        <v>2173</v>
      </c>
      <c r="G133" s="167" t="s">
        <v>231</v>
      </c>
      <c r="H133" s="168">
        <v>4</v>
      </c>
      <c r="I133" s="169"/>
      <c r="J133" s="170">
        <f t="shared" si="0"/>
        <v>0</v>
      </c>
      <c r="K133" s="249"/>
      <c r="L133" s="251"/>
      <c r="M133" s="250" t="s">
        <v>1</v>
      </c>
      <c r="N133" s="173" t="s">
        <v>44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164</v>
      </c>
      <c r="AT133" s="176" t="s">
        <v>160</v>
      </c>
      <c r="AU133" s="176" t="s">
        <v>85</v>
      </c>
      <c r="AY133" s="14" t="s">
        <v>158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91</v>
      </c>
      <c r="BK133" s="177">
        <f t="shared" si="9"/>
        <v>0</v>
      </c>
      <c r="BL133" s="14" t="s">
        <v>164</v>
      </c>
      <c r="BM133" s="176" t="s">
        <v>265</v>
      </c>
    </row>
    <row r="134" spans="1:65" s="2" customFormat="1" ht="16.5" customHeight="1">
      <c r="A134" s="29"/>
      <c r="B134" s="163"/>
      <c r="C134" s="164" t="s">
        <v>216</v>
      </c>
      <c r="D134" s="164" t="s">
        <v>160</v>
      </c>
      <c r="E134" s="165" t="s">
        <v>2174</v>
      </c>
      <c r="F134" s="166" t="s">
        <v>2175</v>
      </c>
      <c r="G134" s="167" t="s">
        <v>231</v>
      </c>
      <c r="H134" s="168">
        <v>2</v>
      </c>
      <c r="I134" s="169"/>
      <c r="J134" s="170">
        <f t="shared" si="0"/>
        <v>0</v>
      </c>
      <c r="K134" s="249"/>
      <c r="L134" s="251"/>
      <c r="M134" s="250" t="s">
        <v>1</v>
      </c>
      <c r="N134" s="173" t="s">
        <v>44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164</v>
      </c>
      <c r="AT134" s="176" t="s">
        <v>160</v>
      </c>
      <c r="AU134" s="176" t="s">
        <v>85</v>
      </c>
      <c r="AY134" s="14" t="s">
        <v>158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91</v>
      </c>
      <c r="BK134" s="177">
        <f t="shared" si="9"/>
        <v>0</v>
      </c>
      <c r="BL134" s="14" t="s">
        <v>164</v>
      </c>
      <c r="BM134" s="176" t="s">
        <v>273</v>
      </c>
    </row>
    <row r="135" spans="1:65" s="2" customFormat="1" ht="16.5" customHeight="1">
      <c r="A135" s="29"/>
      <c r="B135" s="163"/>
      <c r="C135" s="164" t="s">
        <v>220</v>
      </c>
      <c r="D135" s="164" t="s">
        <v>160</v>
      </c>
      <c r="E135" s="165" t="s">
        <v>2176</v>
      </c>
      <c r="F135" s="166" t="s">
        <v>2177</v>
      </c>
      <c r="G135" s="167" t="s">
        <v>231</v>
      </c>
      <c r="H135" s="168">
        <v>3</v>
      </c>
      <c r="I135" s="169"/>
      <c r="J135" s="170">
        <f t="shared" si="0"/>
        <v>0</v>
      </c>
      <c r="K135" s="249"/>
      <c r="L135" s="251"/>
      <c r="M135" s="250" t="s">
        <v>1</v>
      </c>
      <c r="N135" s="173" t="s">
        <v>44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164</v>
      </c>
      <c r="AT135" s="176" t="s">
        <v>160</v>
      </c>
      <c r="AU135" s="176" t="s">
        <v>85</v>
      </c>
      <c r="AY135" s="14" t="s">
        <v>158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91</v>
      </c>
      <c r="BK135" s="177">
        <f t="shared" si="9"/>
        <v>0</v>
      </c>
      <c r="BL135" s="14" t="s">
        <v>164</v>
      </c>
      <c r="BM135" s="176" t="s">
        <v>281</v>
      </c>
    </row>
    <row r="136" spans="1:65" s="2" customFormat="1" ht="16.5" customHeight="1">
      <c r="A136" s="29"/>
      <c r="B136" s="163"/>
      <c r="C136" s="164" t="s">
        <v>224</v>
      </c>
      <c r="D136" s="164" t="s">
        <v>160</v>
      </c>
      <c r="E136" s="165" t="s">
        <v>2178</v>
      </c>
      <c r="F136" s="166" t="s">
        <v>2179</v>
      </c>
      <c r="G136" s="167" t="s">
        <v>231</v>
      </c>
      <c r="H136" s="168">
        <v>1</v>
      </c>
      <c r="I136" s="169"/>
      <c r="J136" s="170">
        <f t="shared" si="0"/>
        <v>0</v>
      </c>
      <c r="K136" s="249"/>
      <c r="L136" s="251"/>
      <c r="M136" s="250" t="s">
        <v>1</v>
      </c>
      <c r="N136" s="173" t="s">
        <v>44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164</v>
      </c>
      <c r="AT136" s="176" t="s">
        <v>160</v>
      </c>
      <c r="AU136" s="176" t="s">
        <v>85</v>
      </c>
      <c r="AY136" s="14" t="s">
        <v>158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91</v>
      </c>
      <c r="BK136" s="177">
        <f t="shared" si="9"/>
        <v>0</v>
      </c>
      <c r="BL136" s="14" t="s">
        <v>164</v>
      </c>
      <c r="BM136" s="176" t="s">
        <v>293</v>
      </c>
    </row>
    <row r="137" spans="1:65" s="2" customFormat="1" ht="16.5" customHeight="1">
      <c r="A137" s="29"/>
      <c r="B137" s="163"/>
      <c r="C137" s="164" t="s">
        <v>228</v>
      </c>
      <c r="D137" s="164" t="s">
        <v>160</v>
      </c>
      <c r="E137" s="165" t="s">
        <v>2180</v>
      </c>
      <c r="F137" s="166" t="s">
        <v>2181</v>
      </c>
      <c r="G137" s="167" t="s">
        <v>231</v>
      </c>
      <c r="H137" s="168">
        <v>1</v>
      </c>
      <c r="I137" s="169"/>
      <c r="J137" s="170">
        <f t="shared" si="0"/>
        <v>0</v>
      </c>
      <c r="K137" s="249"/>
      <c r="L137" s="251"/>
      <c r="M137" s="250" t="s">
        <v>1</v>
      </c>
      <c r="N137" s="173" t="s">
        <v>44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164</v>
      </c>
      <c r="AT137" s="176" t="s">
        <v>160</v>
      </c>
      <c r="AU137" s="176" t="s">
        <v>85</v>
      </c>
      <c r="AY137" s="14" t="s">
        <v>158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91</v>
      </c>
      <c r="BK137" s="177">
        <f t="shared" si="9"/>
        <v>0</v>
      </c>
      <c r="BL137" s="14" t="s">
        <v>164</v>
      </c>
      <c r="BM137" s="176" t="s">
        <v>303</v>
      </c>
    </row>
    <row r="138" spans="1:65" s="2" customFormat="1" ht="16.5" customHeight="1">
      <c r="A138" s="29"/>
      <c r="B138" s="163"/>
      <c r="C138" s="164" t="s">
        <v>233</v>
      </c>
      <c r="D138" s="164" t="s">
        <v>160</v>
      </c>
      <c r="E138" s="165" t="s">
        <v>2182</v>
      </c>
      <c r="F138" s="166" t="s">
        <v>2183</v>
      </c>
      <c r="G138" s="167" t="s">
        <v>231</v>
      </c>
      <c r="H138" s="168">
        <v>2</v>
      </c>
      <c r="I138" s="169"/>
      <c r="J138" s="170">
        <f t="shared" si="0"/>
        <v>0</v>
      </c>
      <c r="K138" s="249"/>
      <c r="L138" s="251"/>
      <c r="M138" s="250" t="s">
        <v>1</v>
      </c>
      <c r="N138" s="173" t="s">
        <v>44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164</v>
      </c>
      <c r="AT138" s="176" t="s">
        <v>160</v>
      </c>
      <c r="AU138" s="176" t="s">
        <v>85</v>
      </c>
      <c r="AY138" s="14" t="s">
        <v>158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91</v>
      </c>
      <c r="BK138" s="177">
        <f t="shared" si="9"/>
        <v>0</v>
      </c>
      <c r="BL138" s="14" t="s">
        <v>164</v>
      </c>
      <c r="BM138" s="176" t="s">
        <v>313</v>
      </c>
    </row>
    <row r="139" spans="1:65" s="2" customFormat="1" ht="16.5" customHeight="1">
      <c r="A139" s="29"/>
      <c r="B139" s="163"/>
      <c r="C139" s="164" t="s">
        <v>237</v>
      </c>
      <c r="D139" s="164" t="s">
        <v>160</v>
      </c>
      <c r="E139" s="165" t="s">
        <v>2184</v>
      </c>
      <c r="F139" s="166" t="s">
        <v>2185</v>
      </c>
      <c r="G139" s="167" t="s">
        <v>231</v>
      </c>
      <c r="H139" s="168">
        <v>1</v>
      </c>
      <c r="I139" s="169"/>
      <c r="J139" s="170">
        <f t="shared" si="0"/>
        <v>0</v>
      </c>
      <c r="K139" s="249"/>
      <c r="L139" s="251"/>
      <c r="M139" s="250" t="s">
        <v>1</v>
      </c>
      <c r="N139" s="173" t="s">
        <v>44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164</v>
      </c>
      <c r="AT139" s="176" t="s">
        <v>160</v>
      </c>
      <c r="AU139" s="176" t="s">
        <v>85</v>
      </c>
      <c r="AY139" s="14" t="s">
        <v>158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91</v>
      </c>
      <c r="BK139" s="177">
        <f t="shared" si="9"/>
        <v>0</v>
      </c>
      <c r="BL139" s="14" t="s">
        <v>164</v>
      </c>
      <c r="BM139" s="176" t="s">
        <v>325</v>
      </c>
    </row>
    <row r="140" spans="1:65" s="2" customFormat="1" ht="16.5" customHeight="1">
      <c r="A140" s="29"/>
      <c r="B140" s="163"/>
      <c r="C140" s="164" t="s">
        <v>7</v>
      </c>
      <c r="D140" s="164" t="s">
        <v>160</v>
      </c>
      <c r="E140" s="165" t="s">
        <v>2186</v>
      </c>
      <c r="F140" s="166" t="s">
        <v>2187</v>
      </c>
      <c r="G140" s="167" t="s">
        <v>231</v>
      </c>
      <c r="H140" s="168">
        <v>1</v>
      </c>
      <c r="I140" s="169"/>
      <c r="J140" s="170">
        <f t="shared" si="0"/>
        <v>0</v>
      </c>
      <c r="K140" s="249"/>
      <c r="L140" s="251"/>
      <c r="M140" s="250" t="s">
        <v>1</v>
      </c>
      <c r="N140" s="173" t="s">
        <v>44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164</v>
      </c>
      <c r="AT140" s="176" t="s">
        <v>160</v>
      </c>
      <c r="AU140" s="176" t="s">
        <v>85</v>
      </c>
      <c r="AY140" s="14" t="s">
        <v>158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91</v>
      </c>
      <c r="BK140" s="177">
        <f t="shared" si="9"/>
        <v>0</v>
      </c>
      <c r="BL140" s="14" t="s">
        <v>164</v>
      </c>
      <c r="BM140" s="176" t="s">
        <v>337</v>
      </c>
    </row>
    <row r="141" spans="1:65" s="2" customFormat="1" ht="16.5" customHeight="1">
      <c r="A141" s="29"/>
      <c r="B141" s="163"/>
      <c r="C141" s="164" t="s">
        <v>244</v>
      </c>
      <c r="D141" s="164" t="s">
        <v>160</v>
      </c>
      <c r="E141" s="165" t="s">
        <v>2188</v>
      </c>
      <c r="F141" s="166" t="s">
        <v>2189</v>
      </c>
      <c r="G141" s="167" t="s">
        <v>231</v>
      </c>
      <c r="H141" s="168">
        <v>1</v>
      </c>
      <c r="I141" s="169"/>
      <c r="J141" s="170">
        <f t="shared" si="0"/>
        <v>0</v>
      </c>
      <c r="K141" s="249"/>
      <c r="L141" s="251"/>
      <c r="M141" s="250" t="s">
        <v>1</v>
      </c>
      <c r="N141" s="173" t="s">
        <v>44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164</v>
      </c>
      <c r="AT141" s="176" t="s">
        <v>160</v>
      </c>
      <c r="AU141" s="176" t="s">
        <v>85</v>
      </c>
      <c r="AY141" s="14" t="s">
        <v>158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91</v>
      </c>
      <c r="BK141" s="177">
        <f t="shared" si="9"/>
        <v>0</v>
      </c>
      <c r="BL141" s="14" t="s">
        <v>164</v>
      </c>
      <c r="BM141" s="176" t="s">
        <v>491</v>
      </c>
    </row>
    <row r="142" spans="1:65" s="2" customFormat="1" ht="21.75" customHeight="1">
      <c r="A142" s="29"/>
      <c r="B142" s="163"/>
      <c r="C142" s="164" t="s">
        <v>248</v>
      </c>
      <c r="D142" s="164" t="s">
        <v>160</v>
      </c>
      <c r="E142" s="165" t="s">
        <v>2190</v>
      </c>
      <c r="F142" s="166" t="s">
        <v>2591</v>
      </c>
      <c r="G142" s="167" t="s">
        <v>231</v>
      </c>
      <c r="H142" s="168">
        <v>1</v>
      </c>
      <c r="I142" s="169"/>
      <c r="J142" s="170">
        <f t="shared" si="0"/>
        <v>0</v>
      </c>
      <c r="K142" s="249"/>
      <c r="L142" s="251"/>
      <c r="M142" s="250" t="s">
        <v>1</v>
      </c>
      <c r="N142" s="173" t="s">
        <v>44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164</v>
      </c>
      <c r="AT142" s="176" t="s">
        <v>160</v>
      </c>
      <c r="AU142" s="176" t="s">
        <v>85</v>
      </c>
      <c r="AY142" s="14" t="s">
        <v>158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91</v>
      </c>
      <c r="BK142" s="177">
        <f t="shared" si="9"/>
        <v>0</v>
      </c>
      <c r="BL142" s="14" t="s">
        <v>164</v>
      </c>
      <c r="BM142" s="176" t="s">
        <v>499</v>
      </c>
    </row>
    <row r="143" spans="1:65" s="2" customFormat="1" ht="16.5" customHeight="1">
      <c r="A143" s="29"/>
      <c r="B143" s="163"/>
      <c r="C143" s="164" t="s">
        <v>253</v>
      </c>
      <c r="D143" s="164" t="s">
        <v>160</v>
      </c>
      <c r="E143" s="165" t="s">
        <v>2191</v>
      </c>
      <c r="F143" s="166" t="s">
        <v>2192</v>
      </c>
      <c r="G143" s="167" t="s">
        <v>231</v>
      </c>
      <c r="H143" s="168">
        <v>1</v>
      </c>
      <c r="I143" s="169"/>
      <c r="J143" s="170">
        <f t="shared" si="0"/>
        <v>0</v>
      </c>
      <c r="K143" s="249"/>
      <c r="L143" s="251"/>
      <c r="M143" s="250" t="s">
        <v>1</v>
      </c>
      <c r="N143" s="173" t="s">
        <v>44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164</v>
      </c>
      <c r="AT143" s="176" t="s">
        <v>160</v>
      </c>
      <c r="AU143" s="176" t="s">
        <v>85</v>
      </c>
      <c r="AY143" s="14" t="s">
        <v>158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91</v>
      </c>
      <c r="BK143" s="177">
        <f t="shared" si="9"/>
        <v>0</v>
      </c>
      <c r="BL143" s="14" t="s">
        <v>164</v>
      </c>
      <c r="BM143" s="176" t="s">
        <v>507</v>
      </c>
    </row>
    <row r="144" spans="1:65" s="2" customFormat="1" ht="16.5" customHeight="1">
      <c r="A144" s="29"/>
      <c r="B144" s="163"/>
      <c r="C144" s="164" t="s">
        <v>257</v>
      </c>
      <c r="D144" s="164" t="s">
        <v>160</v>
      </c>
      <c r="E144" s="165" t="s">
        <v>2193</v>
      </c>
      <c r="F144" s="166" t="s">
        <v>2194</v>
      </c>
      <c r="G144" s="167" t="s">
        <v>231</v>
      </c>
      <c r="H144" s="168">
        <v>1</v>
      </c>
      <c r="I144" s="169"/>
      <c r="J144" s="170">
        <f t="shared" si="0"/>
        <v>0</v>
      </c>
      <c r="K144" s="249"/>
      <c r="L144" s="251"/>
      <c r="M144" s="250" t="s">
        <v>1</v>
      </c>
      <c r="N144" s="173" t="s">
        <v>44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164</v>
      </c>
      <c r="AT144" s="176" t="s">
        <v>160</v>
      </c>
      <c r="AU144" s="176" t="s">
        <v>85</v>
      </c>
      <c r="AY144" s="14" t="s">
        <v>158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91</v>
      </c>
      <c r="BK144" s="177">
        <f t="shared" si="9"/>
        <v>0</v>
      </c>
      <c r="BL144" s="14" t="s">
        <v>164</v>
      </c>
      <c r="BM144" s="176" t="s">
        <v>514</v>
      </c>
    </row>
    <row r="145" spans="1:65" s="2" customFormat="1" ht="16.5" customHeight="1">
      <c r="A145" s="29"/>
      <c r="B145" s="163"/>
      <c r="C145" s="164" t="s">
        <v>261</v>
      </c>
      <c r="D145" s="164" t="s">
        <v>160</v>
      </c>
      <c r="E145" s="165" t="s">
        <v>2195</v>
      </c>
      <c r="F145" s="166" t="s">
        <v>2196</v>
      </c>
      <c r="G145" s="167" t="s">
        <v>231</v>
      </c>
      <c r="H145" s="168">
        <v>2</v>
      </c>
      <c r="I145" s="169"/>
      <c r="J145" s="170">
        <f t="shared" si="0"/>
        <v>0</v>
      </c>
      <c r="K145" s="249"/>
      <c r="L145" s="251"/>
      <c r="M145" s="250" t="s">
        <v>1</v>
      </c>
      <c r="N145" s="173" t="s">
        <v>44</v>
      </c>
      <c r="O145" s="55"/>
      <c r="P145" s="174">
        <f t="shared" si="1"/>
        <v>0</v>
      </c>
      <c r="Q145" s="174">
        <v>0</v>
      </c>
      <c r="R145" s="174">
        <f t="shared" si="2"/>
        <v>0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164</v>
      </c>
      <c r="AT145" s="176" t="s">
        <v>160</v>
      </c>
      <c r="AU145" s="176" t="s">
        <v>85</v>
      </c>
      <c r="AY145" s="14" t="s">
        <v>158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91</v>
      </c>
      <c r="BK145" s="177">
        <f t="shared" si="9"/>
        <v>0</v>
      </c>
      <c r="BL145" s="14" t="s">
        <v>164</v>
      </c>
      <c r="BM145" s="176" t="s">
        <v>522</v>
      </c>
    </row>
    <row r="146" spans="1:65" s="2" customFormat="1" ht="16.5" customHeight="1">
      <c r="A146" s="29"/>
      <c r="B146" s="163"/>
      <c r="C146" s="164" t="s">
        <v>265</v>
      </c>
      <c r="D146" s="164" t="s">
        <v>160</v>
      </c>
      <c r="E146" s="165" t="s">
        <v>2197</v>
      </c>
      <c r="F146" s="166" t="s">
        <v>2198</v>
      </c>
      <c r="G146" s="167" t="s">
        <v>231</v>
      </c>
      <c r="H146" s="168">
        <v>2</v>
      </c>
      <c r="I146" s="169"/>
      <c r="J146" s="170">
        <f t="shared" si="0"/>
        <v>0</v>
      </c>
      <c r="K146" s="249"/>
      <c r="L146" s="251"/>
      <c r="M146" s="250" t="s">
        <v>1</v>
      </c>
      <c r="N146" s="173" t="s">
        <v>44</v>
      </c>
      <c r="O146" s="55"/>
      <c r="P146" s="174">
        <f t="shared" si="1"/>
        <v>0</v>
      </c>
      <c r="Q146" s="174">
        <v>0</v>
      </c>
      <c r="R146" s="174">
        <f t="shared" si="2"/>
        <v>0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164</v>
      </c>
      <c r="AT146" s="176" t="s">
        <v>160</v>
      </c>
      <c r="AU146" s="176" t="s">
        <v>85</v>
      </c>
      <c r="AY146" s="14" t="s">
        <v>158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91</v>
      </c>
      <c r="BK146" s="177">
        <f t="shared" si="9"/>
        <v>0</v>
      </c>
      <c r="BL146" s="14" t="s">
        <v>164</v>
      </c>
      <c r="BM146" s="176" t="s">
        <v>530</v>
      </c>
    </row>
    <row r="147" spans="1:65" s="2" customFormat="1" ht="21.75" customHeight="1">
      <c r="A147" s="29"/>
      <c r="B147" s="163"/>
      <c r="C147" s="164" t="s">
        <v>269</v>
      </c>
      <c r="D147" s="164" t="s">
        <v>160</v>
      </c>
      <c r="E147" s="165" t="s">
        <v>2199</v>
      </c>
      <c r="F147" s="166" t="s">
        <v>2200</v>
      </c>
      <c r="G147" s="167" t="s">
        <v>231</v>
      </c>
      <c r="H147" s="168">
        <v>6</v>
      </c>
      <c r="I147" s="169"/>
      <c r="J147" s="170">
        <f t="shared" si="0"/>
        <v>0</v>
      </c>
      <c r="K147" s="249"/>
      <c r="L147" s="251"/>
      <c r="M147" s="250" t="s">
        <v>1</v>
      </c>
      <c r="N147" s="173" t="s">
        <v>44</v>
      </c>
      <c r="O147" s="55"/>
      <c r="P147" s="174">
        <f t="shared" si="1"/>
        <v>0</v>
      </c>
      <c r="Q147" s="174">
        <v>0</v>
      </c>
      <c r="R147" s="174">
        <f t="shared" si="2"/>
        <v>0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164</v>
      </c>
      <c r="AT147" s="176" t="s">
        <v>160</v>
      </c>
      <c r="AU147" s="176" t="s">
        <v>85</v>
      </c>
      <c r="AY147" s="14" t="s">
        <v>158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91</v>
      </c>
      <c r="BK147" s="177">
        <f t="shared" si="9"/>
        <v>0</v>
      </c>
      <c r="BL147" s="14" t="s">
        <v>164</v>
      </c>
      <c r="BM147" s="176" t="s">
        <v>538</v>
      </c>
    </row>
    <row r="148" spans="1:65" s="2" customFormat="1" ht="21.75" customHeight="1">
      <c r="A148" s="29"/>
      <c r="B148" s="163"/>
      <c r="C148" s="164" t="s">
        <v>273</v>
      </c>
      <c r="D148" s="164" t="s">
        <v>160</v>
      </c>
      <c r="E148" s="165" t="s">
        <v>2201</v>
      </c>
      <c r="F148" s="166" t="s">
        <v>2202</v>
      </c>
      <c r="G148" s="167" t="s">
        <v>231</v>
      </c>
      <c r="H148" s="168">
        <v>8</v>
      </c>
      <c r="I148" s="169"/>
      <c r="J148" s="170">
        <f t="shared" si="0"/>
        <v>0</v>
      </c>
      <c r="K148" s="249"/>
      <c r="L148" s="251"/>
      <c r="M148" s="250" t="s">
        <v>1</v>
      </c>
      <c r="N148" s="173" t="s">
        <v>44</v>
      </c>
      <c r="O148" s="55"/>
      <c r="P148" s="174">
        <f t="shared" si="1"/>
        <v>0</v>
      </c>
      <c r="Q148" s="174">
        <v>0</v>
      </c>
      <c r="R148" s="174">
        <f t="shared" si="2"/>
        <v>0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164</v>
      </c>
      <c r="AT148" s="176" t="s">
        <v>160</v>
      </c>
      <c r="AU148" s="176" t="s">
        <v>85</v>
      </c>
      <c r="AY148" s="14" t="s">
        <v>158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91</v>
      </c>
      <c r="BK148" s="177">
        <f t="shared" si="9"/>
        <v>0</v>
      </c>
      <c r="BL148" s="14" t="s">
        <v>164</v>
      </c>
      <c r="BM148" s="176" t="s">
        <v>546</v>
      </c>
    </row>
    <row r="149" spans="1:65" s="2" customFormat="1" ht="21.75" customHeight="1">
      <c r="A149" s="29"/>
      <c r="B149" s="163"/>
      <c r="C149" s="164" t="s">
        <v>277</v>
      </c>
      <c r="D149" s="164" t="s">
        <v>160</v>
      </c>
      <c r="E149" s="165" t="s">
        <v>2203</v>
      </c>
      <c r="F149" s="166" t="s">
        <v>2204</v>
      </c>
      <c r="G149" s="167" t="s">
        <v>231</v>
      </c>
      <c r="H149" s="168">
        <v>6</v>
      </c>
      <c r="I149" s="169"/>
      <c r="J149" s="170">
        <f t="shared" si="0"/>
        <v>0</v>
      </c>
      <c r="K149" s="249"/>
      <c r="L149" s="251"/>
      <c r="M149" s="250" t="s">
        <v>1</v>
      </c>
      <c r="N149" s="173" t="s">
        <v>44</v>
      </c>
      <c r="O149" s="55"/>
      <c r="P149" s="174">
        <f t="shared" si="1"/>
        <v>0</v>
      </c>
      <c r="Q149" s="174">
        <v>0</v>
      </c>
      <c r="R149" s="174">
        <f t="shared" si="2"/>
        <v>0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164</v>
      </c>
      <c r="AT149" s="176" t="s">
        <v>160</v>
      </c>
      <c r="AU149" s="176" t="s">
        <v>85</v>
      </c>
      <c r="AY149" s="14" t="s">
        <v>158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91</v>
      </c>
      <c r="BK149" s="177">
        <f t="shared" si="9"/>
        <v>0</v>
      </c>
      <c r="BL149" s="14" t="s">
        <v>164</v>
      </c>
      <c r="BM149" s="176" t="s">
        <v>554</v>
      </c>
    </row>
    <row r="150" spans="1:65" s="2" customFormat="1" ht="16.5" customHeight="1">
      <c r="A150" s="29"/>
      <c r="B150" s="163"/>
      <c r="C150" s="164" t="s">
        <v>281</v>
      </c>
      <c r="D150" s="164" t="s">
        <v>160</v>
      </c>
      <c r="E150" s="165" t="s">
        <v>2205</v>
      </c>
      <c r="F150" s="166" t="s">
        <v>2206</v>
      </c>
      <c r="G150" s="167" t="s">
        <v>231</v>
      </c>
      <c r="H150" s="168">
        <v>20</v>
      </c>
      <c r="I150" s="169"/>
      <c r="J150" s="170">
        <f t="shared" si="0"/>
        <v>0</v>
      </c>
      <c r="K150" s="249"/>
      <c r="L150" s="251"/>
      <c r="M150" s="250" t="s">
        <v>1</v>
      </c>
      <c r="N150" s="173" t="s">
        <v>44</v>
      </c>
      <c r="O150" s="55"/>
      <c r="P150" s="174">
        <f t="shared" si="1"/>
        <v>0</v>
      </c>
      <c r="Q150" s="174">
        <v>0</v>
      </c>
      <c r="R150" s="174">
        <f t="shared" si="2"/>
        <v>0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164</v>
      </c>
      <c r="AT150" s="176" t="s">
        <v>160</v>
      </c>
      <c r="AU150" s="176" t="s">
        <v>85</v>
      </c>
      <c r="AY150" s="14" t="s">
        <v>158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91</v>
      </c>
      <c r="BK150" s="177">
        <f t="shared" si="9"/>
        <v>0</v>
      </c>
      <c r="BL150" s="14" t="s">
        <v>164</v>
      </c>
      <c r="BM150" s="176" t="s">
        <v>562</v>
      </c>
    </row>
    <row r="151" spans="1:65" s="2" customFormat="1" ht="16.5" customHeight="1">
      <c r="A151" s="29"/>
      <c r="B151" s="163"/>
      <c r="C151" s="164" t="s">
        <v>289</v>
      </c>
      <c r="D151" s="164" t="s">
        <v>160</v>
      </c>
      <c r="E151" s="165" t="s">
        <v>2207</v>
      </c>
      <c r="F151" s="166" t="s">
        <v>2208</v>
      </c>
      <c r="G151" s="167" t="s">
        <v>231</v>
      </c>
      <c r="H151" s="168">
        <v>1</v>
      </c>
      <c r="I151" s="169"/>
      <c r="J151" s="170">
        <f t="shared" si="0"/>
        <v>0</v>
      </c>
      <c r="K151" s="249"/>
      <c r="L151" s="251"/>
      <c r="M151" s="250" t="s">
        <v>1</v>
      </c>
      <c r="N151" s="173" t="s">
        <v>44</v>
      </c>
      <c r="O151" s="55"/>
      <c r="P151" s="174">
        <f t="shared" si="1"/>
        <v>0</v>
      </c>
      <c r="Q151" s="174">
        <v>0</v>
      </c>
      <c r="R151" s="174">
        <f t="shared" si="2"/>
        <v>0</v>
      </c>
      <c r="S151" s="174">
        <v>0</v>
      </c>
      <c r="T151" s="17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164</v>
      </c>
      <c r="AT151" s="176" t="s">
        <v>160</v>
      </c>
      <c r="AU151" s="176" t="s">
        <v>85</v>
      </c>
      <c r="AY151" s="14" t="s">
        <v>158</v>
      </c>
      <c r="BE151" s="177">
        <f t="shared" si="4"/>
        <v>0</v>
      </c>
      <c r="BF151" s="177">
        <f t="shared" si="5"/>
        <v>0</v>
      </c>
      <c r="BG151" s="177">
        <f t="shared" si="6"/>
        <v>0</v>
      </c>
      <c r="BH151" s="177">
        <f t="shared" si="7"/>
        <v>0</v>
      </c>
      <c r="BI151" s="177">
        <f t="shared" si="8"/>
        <v>0</v>
      </c>
      <c r="BJ151" s="14" t="s">
        <v>91</v>
      </c>
      <c r="BK151" s="177">
        <f t="shared" si="9"/>
        <v>0</v>
      </c>
      <c r="BL151" s="14" t="s">
        <v>164</v>
      </c>
      <c r="BM151" s="176" t="s">
        <v>570</v>
      </c>
    </row>
    <row r="152" spans="1:65" s="2" customFormat="1" ht="16.5" customHeight="1">
      <c r="A152" s="29"/>
      <c r="B152" s="163"/>
      <c r="C152" s="164" t="s">
        <v>293</v>
      </c>
      <c r="D152" s="164" t="s">
        <v>160</v>
      </c>
      <c r="E152" s="165" t="s">
        <v>2209</v>
      </c>
      <c r="F152" s="166" t="s">
        <v>2210</v>
      </c>
      <c r="G152" s="167" t="s">
        <v>231</v>
      </c>
      <c r="H152" s="168">
        <v>1</v>
      </c>
      <c r="I152" s="169"/>
      <c r="J152" s="170">
        <f t="shared" si="0"/>
        <v>0</v>
      </c>
      <c r="K152" s="249"/>
      <c r="L152" s="251"/>
      <c r="M152" s="250" t="s">
        <v>1</v>
      </c>
      <c r="N152" s="173" t="s">
        <v>44</v>
      </c>
      <c r="O152" s="55"/>
      <c r="P152" s="174">
        <f t="shared" si="1"/>
        <v>0</v>
      </c>
      <c r="Q152" s="174">
        <v>0</v>
      </c>
      <c r="R152" s="174">
        <f t="shared" si="2"/>
        <v>0</v>
      </c>
      <c r="S152" s="174">
        <v>0</v>
      </c>
      <c r="T152" s="17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164</v>
      </c>
      <c r="AT152" s="176" t="s">
        <v>160</v>
      </c>
      <c r="AU152" s="176" t="s">
        <v>85</v>
      </c>
      <c r="AY152" s="14" t="s">
        <v>158</v>
      </c>
      <c r="BE152" s="177">
        <f t="shared" si="4"/>
        <v>0</v>
      </c>
      <c r="BF152" s="177">
        <f t="shared" si="5"/>
        <v>0</v>
      </c>
      <c r="BG152" s="177">
        <f t="shared" si="6"/>
        <v>0</v>
      </c>
      <c r="BH152" s="177">
        <f t="shared" si="7"/>
        <v>0</v>
      </c>
      <c r="BI152" s="177">
        <f t="shared" si="8"/>
        <v>0</v>
      </c>
      <c r="BJ152" s="14" t="s">
        <v>91</v>
      </c>
      <c r="BK152" s="177">
        <f t="shared" si="9"/>
        <v>0</v>
      </c>
      <c r="BL152" s="14" t="s">
        <v>164</v>
      </c>
      <c r="BM152" s="176" t="s">
        <v>578</v>
      </c>
    </row>
    <row r="153" spans="1:65" s="2" customFormat="1" ht="16.5" customHeight="1">
      <c r="A153" s="29"/>
      <c r="B153" s="163"/>
      <c r="C153" s="164" t="s">
        <v>297</v>
      </c>
      <c r="D153" s="164" t="s">
        <v>160</v>
      </c>
      <c r="E153" s="165" t="s">
        <v>2211</v>
      </c>
      <c r="F153" s="166" t="s">
        <v>2212</v>
      </c>
      <c r="G153" s="167" t="s">
        <v>231</v>
      </c>
      <c r="H153" s="168">
        <v>4</v>
      </c>
      <c r="I153" s="169"/>
      <c r="J153" s="170">
        <f t="shared" si="0"/>
        <v>0</v>
      </c>
      <c r="K153" s="249"/>
      <c r="L153" s="251"/>
      <c r="M153" s="250" t="s">
        <v>1</v>
      </c>
      <c r="N153" s="173" t="s">
        <v>44</v>
      </c>
      <c r="O153" s="55"/>
      <c r="P153" s="174">
        <f t="shared" si="1"/>
        <v>0</v>
      </c>
      <c r="Q153" s="174">
        <v>0</v>
      </c>
      <c r="R153" s="174">
        <f t="shared" si="2"/>
        <v>0</v>
      </c>
      <c r="S153" s="174">
        <v>0</v>
      </c>
      <c r="T153" s="175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164</v>
      </c>
      <c r="AT153" s="176" t="s">
        <v>160</v>
      </c>
      <c r="AU153" s="176" t="s">
        <v>85</v>
      </c>
      <c r="AY153" s="14" t="s">
        <v>158</v>
      </c>
      <c r="BE153" s="177">
        <f t="shared" si="4"/>
        <v>0</v>
      </c>
      <c r="BF153" s="177">
        <f t="shared" si="5"/>
        <v>0</v>
      </c>
      <c r="BG153" s="177">
        <f t="shared" si="6"/>
        <v>0</v>
      </c>
      <c r="BH153" s="177">
        <f t="shared" si="7"/>
        <v>0</v>
      </c>
      <c r="BI153" s="177">
        <f t="shared" si="8"/>
        <v>0</v>
      </c>
      <c r="BJ153" s="14" t="s">
        <v>91</v>
      </c>
      <c r="BK153" s="177">
        <f t="shared" si="9"/>
        <v>0</v>
      </c>
      <c r="BL153" s="14" t="s">
        <v>164</v>
      </c>
      <c r="BM153" s="176" t="s">
        <v>586</v>
      </c>
    </row>
    <row r="154" spans="1:65" s="2" customFormat="1" ht="16.5" customHeight="1">
      <c r="A154" s="29"/>
      <c r="B154" s="163"/>
      <c r="C154" s="164" t="s">
        <v>303</v>
      </c>
      <c r="D154" s="164" t="s">
        <v>160</v>
      </c>
      <c r="E154" s="165" t="s">
        <v>2213</v>
      </c>
      <c r="F154" s="166" t="s">
        <v>2214</v>
      </c>
      <c r="G154" s="167" t="s">
        <v>231</v>
      </c>
      <c r="H154" s="168">
        <v>4</v>
      </c>
      <c r="I154" s="169"/>
      <c r="J154" s="170">
        <f t="shared" si="0"/>
        <v>0</v>
      </c>
      <c r="K154" s="249"/>
      <c r="L154" s="251"/>
      <c r="M154" s="250" t="s">
        <v>1</v>
      </c>
      <c r="N154" s="173" t="s">
        <v>44</v>
      </c>
      <c r="O154" s="55"/>
      <c r="P154" s="174">
        <f t="shared" si="1"/>
        <v>0</v>
      </c>
      <c r="Q154" s="174">
        <v>0</v>
      </c>
      <c r="R154" s="174">
        <f t="shared" si="2"/>
        <v>0</v>
      </c>
      <c r="S154" s="174">
        <v>0</v>
      </c>
      <c r="T154" s="175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164</v>
      </c>
      <c r="AT154" s="176" t="s">
        <v>160</v>
      </c>
      <c r="AU154" s="176" t="s">
        <v>85</v>
      </c>
      <c r="AY154" s="14" t="s">
        <v>158</v>
      </c>
      <c r="BE154" s="177">
        <f t="shared" si="4"/>
        <v>0</v>
      </c>
      <c r="BF154" s="177">
        <f t="shared" si="5"/>
        <v>0</v>
      </c>
      <c r="BG154" s="177">
        <f t="shared" si="6"/>
        <v>0</v>
      </c>
      <c r="BH154" s="177">
        <f t="shared" si="7"/>
        <v>0</v>
      </c>
      <c r="BI154" s="177">
        <f t="shared" si="8"/>
        <v>0</v>
      </c>
      <c r="BJ154" s="14" t="s">
        <v>91</v>
      </c>
      <c r="BK154" s="177">
        <f t="shared" si="9"/>
        <v>0</v>
      </c>
      <c r="BL154" s="14" t="s">
        <v>164</v>
      </c>
      <c r="BM154" s="176" t="s">
        <v>594</v>
      </c>
    </row>
    <row r="155" spans="1:65" s="2" customFormat="1" ht="16.5" customHeight="1">
      <c r="A155" s="29"/>
      <c r="B155" s="163"/>
      <c r="C155" s="164" t="s">
        <v>309</v>
      </c>
      <c r="D155" s="164" t="s">
        <v>160</v>
      </c>
      <c r="E155" s="165" t="s">
        <v>2215</v>
      </c>
      <c r="F155" s="166" t="s">
        <v>2216</v>
      </c>
      <c r="G155" s="167" t="s">
        <v>231</v>
      </c>
      <c r="H155" s="168">
        <v>4</v>
      </c>
      <c r="I155" s="169"/>
      <c r="J155" s="170">
        <f t="shared" si="0"/>
        <v>0</v>
      </c>
      <c r="K155" s="249"/>
      <c r="L155" s="251"/>
      <c r="M155" s="250" t="s">
        <v>1</v>
      </c>
      <c r="N155" s="173" t="s">
        <v>44</v>
      </c>
      <c r="O155" s="55"/>
      <c r="P155" s="174">
        <f t="shared" si="1"/>
        <v>0</v>
      </c>
      <c r="Q155" s="174">
        <v>0</v>
      </c>
      <c r="R155" s="174">
        <f t="shared" si="2"/>
        <v>0</v>
      </c>
      <c r="S155" s="174">
        <v>0</v>
      </c>
      <c r="T155" s="175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164</v>
      </c>
      <c r="AT155" s="176" t="s">
        <v>160</v>
      </c>
      <c r="AU155" s="176" t="s">
        <v>85</v>
      </c>
      <c r="AY155" s="14" t="s">
        <v>158</v>
      </c>
      <c r="BE155" s="177">
        <f t="shared" si="4"/>
        <v>0</v>
      </c>
      <c r="BF155" s="177">
        <f t="shared" si="5"/>
        <v>0</v>
      </c>
      <c r="BG155" s="177">
        <f t="shared" si="6"/>
        <v>0</v>
      </c>
      <c r="BH155" s="177">
        <f t="shared" si="7"/>
        <v>0</v>
      </c>
      <c r="BI155" s="177">
        <f t="shared" si="8"/>
        <v>0</v>
      </c>
      <c r="BJ155" s="14" t="s">
        <v>91</v>
      </c>
      <c r="BK155" s="177">
        <f t="shared" si="9"/>
        <v>0</v>
      </c>
      <c r="BL155" s="14" t="s">
        <v>164</v>
      </c>
      <c r="BM155" s="176" t="s">
        <v>602</v>
      </c>
    </row>
    <row r="156" spans="1:65" s="2" customFormat="1" ht="16.5" customHeight="1">
      <c r="A156" s="29"/>
      <c r="B156" s="163"/>
      <c r="C156" s="164" t="s">
        <v>313</v>
      </c>
      <c r="D156" s="164" t="s">
        <v>160</v>
      </c>
      <c r="E156" s="165" t="s">
        <v>2217</v>
      </c>
      <c r="F156" s="166" t="s">
        <v>2218</v>
      </c>
      <c r="G156" s="167" t="s">
        <v>231</v>
      </c>
      <c r="H156" s="168">
        <v>1</v>
      </c>
      <c r="I156" s="169"/>
      <c r="J156" s="170">
        <f t="shared" si="0"/>
        <v>0</v>
      </c>
      <c r="K156" s="249"/>
      <c r="L156" s="251"/>
      <c r="M156" s="250" t="s">
        <v>1</v>
      </c>
      <c r="N156" s="173" t="s">
        <v>44</v>
      </c>
      <c r="O156" s="55"/>
      <c r="P156" s="174">
        <f t="shared" si="1"/>
        <v>0</v>
      </c>
      <c r="Q156" s="174">
        <v>0</v>
      </c>
      <c r="R156" s="174">
        <f t="shared" si="2"/>
        <v>0</v>
      </c>
      <c r="S156" s="174">
        <v>0</v>
      </c>
      <c r="T156" s="175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164</v>
      </c>
      <c r="AT156" s="176" t="s">
        <v>160</v>
      </c>
      <c r="AU156" s="176" t="s">
        <v>85</v>
      </c>
      <c r="AY156" s="14" t="s">
        <v>158</v>
      </c>
      <c r="BE156" s="177">
        <f t="shared" si="4"/>
        <v>0</v>
      </c>
      <c r="BF156" s="177">
        <f t="shared" si="5"/>
        <v>0</v>
      </c>
      <c r="BG156" s="177">
        <f t="shared" si="6"/>
        <v>0</v>
      </c>
      <c r="BH156" s="177">
        <f t="shared" si="7"/>
        <v>0</v>
      </c>
      <c r="BI156" s="177">
        <f t="shared" si="8"/>
        <v>0</v>
      </c>
      <c r="BJ156" s="14" t="s">
        <v>91</v>
      </c>
      <c r="BK156" s="177">
        <f t="shared" si="9"/>
        <v>0</v>
      </c>
      <c r="BL156" s="14" t="s">
        <v>164</v>
      </c>
      <c r="BM156" s="176" t="s">
        <v>610</v>
      </c>
    </row>
    <row r="157" spans="1:65" s="2" customFormat="1" ht="21.75" customHeight="1">
      <c r="A157" s="29"/>
      <c r="B157" s="163"/>
      <c r="C157" s="164" t="s">
        <v>319</v>
      </c>
      <c r="D157" s="164" t="s">
        <v>160</v>
      </c>
      <c r="E157" s="165" t="s">
        <v>2219</v>
      </c>
      <c r="F157" s="166" t="s">
        <v>2220</v>
      </c>
      <c r="G157" s="167" t="s">
        <v>1828</v>
      </c>
      <c r="H157" s="168">
        <v>1</v>
      </c>
      <c r="I157" s="169"/>
      <c r="J157" s="170">
        <f t="shared" si="0"/>
        <v>0</v>
      </c>
      <c r="K157" s="249"/>
      <c r="L157" s="251"/>
      <c r="M157" s="250" t="s">
        <v>1</v>
      </c>
      <c r="N157" s="173" t="s">
        <v>44</v>
      </c>
      <c r="O157" s="55"/>
      <c r="P157" s="174">
        <f t="shared" si="1"/>
        <v>0</v>
      </c>
      <c r="Q157" s="174">
        <v>0</v>
      </c>
      <c r="R157" s="174">
        <f t="shared" si="2"/>
        <v>0</v>
      </c>
      <c r="S157" s="174">
        <v>0</v>
      </c>
      <c r="T157" s="175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164</v>
      </c>
      <c r="AT157" s="176" t="s">
        <v>160</v>
      </c>
      <c r="AU157" s="176" t="s">
        <v>85</v>
      </c>
      <c r="AY157" s="14" t="s">
        <v>158</v>
      </c>
      <c r="BE157" s="177">
        <f t="shared" si="4"/>
        <v>0</v>
      </c>
      <c r="BF157" s="177">
        <f t="shared" si="5"/>
        <v>0</v>
      </c>
      <c r="BG157" s="177">
        <f t="shared" si="6"/>
        <v>0</v>
      </c>
      <c r="BH157" s="177">
        <f t="shared" si="7"/>
        <v>0</v>
      </c>
      <c r="BI157" s="177">
        <f t="shared" si="8"/>
        <v>0</v>
      </c>
      <c r="BJ157" s="14" t="s">
        <v>91</v>
      </c>
      <c r="BK157" s="177">
        <f t="shared" si="9"/>
        <v>0</v>
      </c>
      <c r="BL157" s="14" t="s">
        <v>164</v>
      </c>
      <c r="BM157" s="176" t="s">
        <v>618</v>
      </c>
    </row>
    <row r="158" spans="1:65" s="2" customFormat="1" ht="21.75" customHeight="1">
      <c r="A158" s="29"/>
      <c r="B158" s="163"/>
      <c r="C158" s="164" t="s">
        <v>325</v>
      </c>
      <c r="D158" s="164" t="s">
        <v>160</v>
      </c>
      <c r="E158" s="165" t="s">
        <v>2221</v>
      </c>
      <c r="F158" s="166" t="s">
        <v>2222</v>
      </c>
      <c r="G158" s="167" t="s">
        <v>1828</v>
      </c>
      <c r="H158" s="168">
        <v>1</v>
      </c>
      <c r="I158" s="169"/>
      <c r="J158" s="170">
        <f t="shared" si="0"/>
        <v>0</v>
      </c>
      <c r="K158" s="249"/>
      <c r="L158" s="251"/>
      <c r="M158" s="250" t="s">
        <v>1</v>
      </c>
      <c r="N158" s="173" t="s">
        <v>44</v>
      </c>
      <c r="O158" s="55"/>
      <c r="P158" s="174">
        <f t="shared" si="1"/>
        <v>0</v>
      </c>
      <c r="Q158" s="174">
        <v>0</v>
      </c>
      <c r="R158" s="174">
        <f t="shared" si="2"/>
        <v>0</v>
      </c>
      <c r="S158" s="174">
        <v>0</v>
      </c>
      <c r="T158" s="175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164</v>
      </c>
      <c r="AT158" s="176" t="s">
        <v>160</v>
      </c>
      <c r="AU158" s="176" t="s">
        <v>85</v>
      </c>
      <c r="AY158" s="14" t="s">
        <v>158</v>
      </c>
      <c r="BE158" s="177">
        <f t="shared" si="4"/>
        <v>0</v>
      </c>
      <c r="BF158" s="177">
        <f t="shared" si="5"/>
        <v>0</v>
      </c>
      <c r="BG158" s="177">
        <f t="shared" si="6"/>
        <v>0</v>
      </c>
      <c r="BH158" s="177">
        <f t="shared" si="7"/>
        <v>0</v>
      </c>
      <c r="BI158" s="177">
        <f t="shared" si="8"/>
        <v>0</v>
      </c>
      <c r="BJ158" s="14" t="s">
        <v>91</v>
      </c>
      <c r="BK158" s="177">
        <f t="shared" si="9"/>
        <v>0</v>
      </c>
      <c r="BL158" s="14" t="s">
        <v>164</v>
      </c>
      <c r="BM158" s="176" t="s">
        <v>626</v>
      </c>
    </row>
    <row r="159" spans="1:65" s="2" customFormat="1" ht="16.5" customHeight="1">
      <c r="A159" s="29"/>
      <c r="B159" s="163"/>
      <c r="C159" s="164" t="s">
        <v>331</v>
      </c>
      <c r="D159" s="164" t="s">
        <v>160</v>
      </c>
      <c r="E159" s="165" t="s">
        <v>2223</v>
      </c>
      <c r="F159" s="166" t="s">
        <v>2224</v>
      </c>
      <c r="G159" s="167" t="s">
        <v>1828</v>
      </c>
      <c r="H159" s="168">
        <v>1</v>
      </c>
      <c r="I159" s="169"/>
      <c r="J159" s="170">
        <f t="shared" si="0"/>
        <v>0</v>
      </c>
      <c r="K159" s="249"/>
      <c r="L159" s="251"/>
      <c r="M159" s="250" t="s">
        <v>1</v>
      </c>
      <c r="N159" s="173" t="s">
        <v>44</v>
      </c>
      <c r="O159" s="55"/>
      <c r="P159" s="174">
        <f t="shared" si="1"/>
        <v>0</v>
      </c>
      <c r="Q159" s="174">
        <v>0</v>
      </c>
      <c r="R159" s="174">
        <f t="shared" si="2"/>
        <v>0</v>
      </c>
      <c r="S159" s="174">
        <v>0</v>
      </c>
      <c r="T159" s="175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164</v>
      </c>
      <c r="AT159" s="176" t="s">
        <v>160</v>
      </c>
      <c r="AU159" s="176" t="s">
        <v>85</v>
      </c>
      <c r="AY159" s="14" t="s">
        <v>158</v>
      </c>
      <c r="BE159" s="177">
        <f t="shared" si="4"/>
        <v>0</v>
      </c>
      <c r="BF159" s="177">
        <f t="shared" si="5"/>
        <v>0</v>
      </c>
      <c r="BG159" s="177">
        <f t="shared" si="6"/>
        <v>0</v>
      </c>
      <c r="BH159" s="177">
        <f t="shared" si="7"/>
        <v>0</v>
      </c>
      <c r="BI159" s="177">
        <f t="shared" si="8"/>
        <v>0</v>
      </c>
      <c r="BJ159" s="14" t="s">
        <v>91</v>
      </c>
      <c r="BK159" s="177">
        <f t="shared" si="9"/>
        <v>0</v>
      </c>
      <c r="BL159" s="14" t="s">
        <v>164</v>
      </c>
      <c r="BM159" s="176" t="s">
        <v>634</v>
      </c>
    </row>
    <row r="160" spans="1:65" s="2" customFormat="1" ht="21.75" customHeight="1">
      <c r="A160" s="29"/>
      <c r="B160" s="163"/>
      <c r="C160" s="164" t="s">
        <v>337</v>
      </c>
      <c r="D160" s="164" t="s">
        <v>160</v>
      </c>
      <c r="E160" s="165" t="s">
        <v>2225</v>
      </c>
      <c r="F160" s="166" t="s">
        <v>2226</v>
      </c>
      <c r="G160" s="167" t="s">
        <v>251</v>
      </c>
      <c r="H160" s="168">
        <v>30.5</v>
      </c>
      <c r="I160" s="169"/>
      <c r="J160" s="170">
        <f t="shared" si="0"/>
        <v>0</v>
      </c>
      <c r="K160" s="249"/>
      <c r="L160" s="251"/>
      <c r="M160" s="250" t="s">
        <v>1</v>
      </c>
      <c r="N160" s="173" t="s">
        <v>44</v>
      </c>
      <c r="O160" s="55"/>
      <c r="P160" s="174">
        <f t="shared" si="1"/>
        <v>0</v>
      </c>
      <c r="Q160" s="174">
        <v>0</v>
      </c>
      <c r="R160" s="174">
        <f t="shared" si="2"/>
        <v>0</v>
      </c>
      <c r="S160" s="174">
        <v>0</v>
      </c>
      <c r="T160" s="175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164</v>
      </c>
      <c r="AT160" s="176" t="s">
        <v>160</v>
      </c>
      <c r="AU160" s="176" t="s">
        <v>85</v>
      </c>
      <c r="AY160" s="14" t="s">
        <v>158</v>
      </c>
      <c r="BE160" s="177">
        <f t="shared" si="4"/>
        <v>0</v>
      </c>
      <c r="BF160" s="177">
        <f t="shared" si="5"/>
        <v>0</v>
      </c>
      <c r="BG160" s="177">
        <f t="shared" si="6"/>
        <v>0</v>
      </c>
      <c r="BH160" s="177">
        <f t="shared" si="7"/>
        <v>0</v>
      </c>
      <c r="BI160" s="177">
        <f t="shared" si="8"/>
        <v>0</v>
      </c>
      <c r="BJ160" s="14" t="s">
        <v>91</v>
      </c>
      <c r="BK160" s="177">
        <f t="shared" si="9"/>
        <v>0</v>
      </c>
      <c r="BL160" s="14" t="s">
        <v>164</v>
      </c>
      <c r="BM160" s="176" t="s">
        <v>642</v>
      </c>
    </row>
    <row r="161" spans="1:65" s="2" customFormat="1" ht="16.5" customHeight="1">
      <c r="A161" s="29"/>
      <c r="B161" s="163"/>
      <c r="C161" s="164" t="s">
        <v>342</v>
      </c>
      <c r="D161" s="164" t="s">
        <v>160</v>
      </c>
      <c r="E161" s="165" t="s">
        <v>2227</v>
      </c>
      <c r="F161" s="166" t="s">
        <v>2228</v>
      </c>
      <c r="G161" s="167" t="s">
        <v>1828</v>
      </c>
      <c r="H161" s="168">
        <v>1</v>
      </c>
      <c r="I161" s="169"/>
      <c r="J161" s="170">
        <f t="shared" si="0"/>
        <v>0</v>
      </c>
      <c r="K161" s="249"/>
      <c r="L161" s="251"/>
      <c r="M161" s="250" t="s">
        <v>1</v>
      </c>
      <c r="N161" s="173" t="s">
        <v>44</v>
      </c>
      <c r="O161" s="55"/>
      <c r="P161" s="174">
        <f t="shared" si="1"/>
        <v>0</v>
      </c>
      <c r="Q161" s="174">
        <v>0</v>
      </c>
      <c r="R161" s="174">
        <f t="shared" si="2"/>
        <v>0</v>
      </c>
      <c r="S161" s="174">
        <v>0</v>
      </c>
      <c r="T161" s="175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164</v>
      </c>
      <c r="AT161" s="176" t="s">
        <v>160</v>
      </c>
      <c r="AU161" s="176" t="s">
        <v>85</v>
      </c>
      <c r="AY161" s="14" t="s">
        <v>158</v>
      </c>
      <c r="BE161" s="177">
        <f t="shared" si="4"/>
        <v>0</v>
      </c>
      <c r="BF161" s="177">
        <f t="shared" si="5"/>
        <v>0</v>
      </c>
      <c r="BG161" s="177">
        <f t="shared" si="6"/>
        <v>0</v>
      </c>
      <c r="BH161" s="177">
        <f t="shared" si="7"/>
        <v>0</v>
      </c>
      <c r="BI161" s="177">
        <f t="shared" si="8"/>
        <v>0</v>
      </c>
      <c r="BJ161" s="14" t="s">
        <v>91</v>
      </c>
      <c r="BK161" s="177">
        <f t="shared" si="9"/>
        <v>0</v>
      </c>
      <c r="BL161" s="14" t="s">
        <v>164</v>
      </c>
      <c r="BM161" s="176" t="s">
        <v>652</v>
      </c>
    </row>
    <row r="162" spans="1:65" s="2" customFormat="1" ht="16.5" customHeight="1">
      <c r="A162" s="29"/>
      <c r="B162" s="163"/>
      <c r="C162" s="164" t="s">
        <v>491</v>
      </c>
      <c r="D162" s="164" t="s">
        <v>160</v>
      </c>
      <c r="E162" s="165" t="s">
        <v>2229</v>
      </c>
      <c r="F162" s="166" t="s">
        <v>2230</v>
      </c>
      <c r="G162" s="167" t="s">
        <v>1828</v>
      </c>
      <c r="H162" s="168">
        <v>1</v>
      </c>
      <c r="I162" s="169"/>
      <c r="J162" s="170">
        <f t="shared" si="0"/>
        <v>0</v>
      </c>
      <c r="K162" s="249"/>
      <c r="L162" s="251"/>
      <c r="M162" s="250" t="s">
        <v>1</v>
      </c>
      <c r="N162" s="173" t="s">
        <v>44</v>
      </c>
      <c r="O162" s="55"/>
      <c r="P162" s="174">
        <f t="shared" si="1"/>
        <v>0</v>
      </c>
      <c r="Q162" s="174">
        <v>0</v>
      </c>
      <c r="R162" s="174">
        <f t="shared" si="2"/>
        <v>0</v>
      </c>
      <c r="S162" s="174">
        <v>0</v>
      </c>
      <c r="T162" s="175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164</v>
      </c>
      <c r="AT162" s="176" t="s">
        <v>160</v>
      </c>
      <c r="AU162" s="176" t="s">
        <v>85</v>
      </c>
      <c r="AY162" s="14" t="s">
        <v>158</v>
      </c>
      <c r="BE162" s="177">
        <f t="shared" si="4"/>
        <v>0</v>
      </c>
      <c r="BF162" s="177">
        <f t="shared" si="5"/>
        <v>0</v>
      </c>
      <c r="BG162" s="177">
        <f t="shared" si="6"/>
        <v>0</v>
      </c>
      <c r="BH162" s="177">
        <f t="shared" si="7"/>
        <v>0</v>
      </c>
      <c r="BI162" s="177">
        <f t="shared" si="8"/>
        <v>0</v>
      </c>
      <c r="BJ162" s="14" t="s">
        <v>91</v>
      </c>
      <c r="BK162" s="177">
        <f t="shared" si="9"/>
        <v>0</v>
      </c>
      <c r="BL162" s="14" t="s">
        <v>164</v>
      </c>
      <c r="BM162" s="176" t="s">
        <v>662</v>
      </c>
    </row>
    <row r="163" spans="1:65" s="2" customFormat="1" ht="16.5" customHeight="1">
      <c r="A163" s="29"/>
      <c r="B163" s="163"/>
      <c r="C163" s="164" t="s">
        <v>495</v>
      </c>
      <c r="D163" s="164" t="s">
        <v>160</v>
      </c>
      <c r="E163" s="165" t="s">
        <v>2231</v>
      </c>
      <c r="F163" s="166" t="s">
        <v>2232</v>
      </c>
      <c r="G163" s="167" t="s">
        <v>1828</v>
      </c>
      <c r="H163" s="168">
        <v>1</v>
      </c>
      <c r="I163" s="169"/>
      <c r="J163" s="170">
        <f t="shared" si="0"/>
        <v>0</v>
      </c>
      <c r="K163" s="249"/>
      <c r="L163" s="251"/>
      <c r="M163" s="250" t="s">
        <v>1</v>
      </c>
      <c r="N163" s="173" t="s">
        <v>44</v>
      </c>
      <c r="O163" s="55"/>
      <c r="P163" s="174">
        <f t="shared" si="1"/>
        <v>0</v>
      </c>
      <c r="Q163" s="174">
        <v>0</v>
      </c>
      <c r="R163" s="174">
        <f t="shared" si="2"/>
        <v>0</v>
      </c>
      <c r="S163" s="174">
        <v>0</v>
      </c>
      <c r="T163" s="175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164</v>
      </c>
      <c r="AT163" s="176" t="s">
        <v>160</v>
      </c>
      <c r="AU163" s="176" t="s">
        <v>85</v>
      </c>
      <c r="AY163" s="14" t="s">
        <v>158</v>
      </c>
      <c r="BE163" s="177">
        <f t="shared" si="4"/>
        <v>0</v>
      </c>
      <c r="BF163" s="177">
        <f t="shared" si="5"/>
        <v>0</v>
      </c>
      <c r="BG163" s="177">
        <f t="shared" si="6"/>
        <v>0</v>
      </c>
      <c r="BH163" s="177">
        <f t="shared" si="7"/>
        <v>0</v>
      </c>
      <c r="BI163" s="177">
        <f t="shared" si="8"/>
        <v>0</v>
      </c>
      <c r="BJ163" s="14" t="s">
        <v>91</v>
      </c>
      <c r="BK163" s="177">
        <f t="shared" si="9"/>
        <v>0</v>
      </c>
      <c r="BL163" s="14" t="s">
        <v>164</v>
      </c>
      <c r="BM163" s="176" t="s">
        <v>670</v>
      </c>
    </row>
    <row r="164" spans="1:65" s="2" customFormat="1" ht="33" customHeight="1">
      <c r="A164" s="29"/>
      <c r="B164" s="163"/>
      <c r="C164" s="164" t="s">
        <v>499</v>
      </c>
      <c r="D164" s="164" t="s">
        <v>160</v>
      </c>
      <c r="E164" s="165" t="s">
        <v>2233</v>
      </c>
      <c r="F164" s="166" t="s">
        <v>2234</v>
      </c>
      <c r="G164" s="167" t="s">
        <v>231</v>
      </c>
      <c r="H164" s="168">
        <v>2</v>
      </c>
      <c r="I164" s="169"/>
      <c r="J164" s="170">
        <f t="shared" si="0"/>
        <v>0</v>
      </c>
      <c r="K164" s="249"/>
      <c r="L164" s="251"/>
      <c r="M164" s="250" t="s">
        <v>1</v>
      </c>
      <c r="N164" s="173" t="s">
        <v>44</v>
      </c>
      <c r="O164" s="55"/>
      <c r="P164" s="174">
        <f t="shared" si="1"/>
        <v>0</v>
      </c>
      <c r="Q164" s="174">
        <v>0</v>
      </c>
      <c r="R164" s="174">
        <f t="shared" si="2"/>
        <v>0</v>
      </c>
      <c r="S164" s="174">
        <v>0</v>
      </c>
      <c r="T164" s="175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164</v>
      </c>
      <c r="AT164" s="176" t="s">
        <v>160</v>
      </c>
      <c r="AU164" s="176" t="s">
        <v>85</v>
      </c>
      <c r="AY164" s="14" t="s">
        <v>158</v>
      </c>
      <c r="BE164" s="177">
        <f t="shared" si="4"/>
        <v>0</v>
      </c>
      <c r="BF164" s="177">
        <f t="shared" si="5"/>
        <v>0</v>
      </c>
      <c r="BG164" s="177">
        <f t="shared" si="6"/>
        <v>0</v>
      </c>
      <c r="BH164" s="177">
        <f t="shared" si="7"/>
        <v>0</v>
      </c>
      <c r="BI164" s="177">
        <f t="shared" si="8"/>
        <v>0</v>
      </c>
      <c r="BJ164" s="14" t="s">
        <v>91</v>
      </c>
      <c r="BK164" s="177">
        <f t="shared" si="9"/>
        <v>0</v>
      </c>
      <c r="BL164" s="14" t="s">
        <v>164</v>
      </c>
      <c r="BM164" s="176" t="s">
        <v>676</v>
      </c>
    </row>
    <row r="165" spans="1:65" s="2" customFormat="1" ht="16.5" customHeight="1">
      <c r="A165" s="29"/>
      <c r="B165" s="163"/>
      <c r="C165" s="164" t="s">
        <v>503</v>
      </c>
      <c r="D165" s="164" t="s">
        <v>160</v>
      </c>
      <c r="E165" s="165" t="s">
        <v>2235</v>
      </c>
      <c r="F165" s="166" t="s">
        <v>2236</v>
      </c>
      <c r="G165" s="167" t="s">
        <v>1</v>
      </c>
      <c r="H165" s="168">
        <v>1</v>
      </c>
      <c r="I165" s="169"/>
      <c r="J165" s="170">
        <f t="shared" si="0"/>
        <v>0</v>
      </c>
      <c r="K165" s="249"/>
      <c r="L165" s="251"/>
      <c r="M165" s="250" t="s">
        <v>1</v>
      </c>
      <c r="N165" s="173" t="s">
        <v>44</v>
      </c>
      <c r="O165" s="55"/>
      <c r="P165" s="174">
        <f t="shared" si="1"/>
        <v>0</v>
      </c>
      <c r="Q165" s="174">
        <v>0</v>
      </c>
      <c r="R165" s="174">
        <f t="shared" si="2"/>
        <v>0</v>
      </c>
      <c r="S165" s="174">
        <v>0</v>
      </c>
      <c r="T165" s="175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164</v>
      </c>
      <c r="AT165" s="176" t="s">
        <v>160</v>
      </c>
      <c r="AU165" s="176" t="s">
        <v>85</v>
      </c>
      <c r="AY165" s="14" t="s">
        <v>158</v>
      </c>
      <c r="BE165" s="177">
        <f t="shared" si="4"/>
        <v>0</v>
      </c>
      <c r="BF165" s="177">
        <f t="shared" si="5"/>
        <v>0</v>
      </c>
      <c r="BG165" s="177">
        <f t="shared" si="6"/>
        <v>0</v>
      </c>
      <c r="BH165" s="177">
        <f t="shared" si="7"/>
        <v>0</v>
      </c>
      <c r="BI165" s="177">
        <f t="shared" si="8"/>
        <v>0</v>
      </c>
      <c r="BJ165" s="14" t="s">
        <v>91</v>
      </c>
      <c r="BK165" s="177">
        <f t="shared" si="9"/>
        <v>0</v>
      </c>
      <c r="BL165" s="14" t="s">
        <v>164</v>
      </c>
      <c r="BM165" s="176" t="s">
        <v>684</v>
      </c>
    </row>
    <row r="166" spans="1:65" s="2" customFormat="1" ht="16.5" customHeight="1">
      <c r="A166" s="29"/>
      <c r="B166" s="163"/>
      <c r="C166" s="164" t="s">
        <v>507</v>
      </c>
      <c r="D166" s="164" t="s">
        <v>160</v>
      </c>
      <c r="E166" s="165" t="s">
        <v>2237</v>
      </c>
      <c r="F166" s="166" t="s">
        <v>2238</v>
      </c>
      <c r="G166" s="167" t="s">
        <v>1828</v>
      </c>
      <c r="H166" s="168">
        <v>1</v>
      </c>
      <c r="I166" s="169"/>
      <c r="J166" s="170">
        <f t="shared" si="0"/>
        <v>0</v>
      </c>
      <c r="K166" s="249"/>
      <c r="L166" s="251"/>
      <c r="M166" s="250" t="s">
        <v>1</v>
      </c>
      <c r="N166" s="173" t="s">
        <v>44</v>
      </c>
      <c r="O166" s="55"/>
      <c r="P166" s="174">
        <f t="shared" si="1"/>
        <v>0</v>
      </c>
      <c r="Q166" s="174">
        <v>0</v>
      </c>
      <c r="R166" s="174">
        <f t="shared" si="2"/>
        <v>0</v>
      </c>
      <c r="S166" s="174">
        <v>0</v>
      </c>
      <c r="T166" s="175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164</v>
      </c>
      <c r="AT166" s="176" t="s">
        <v>160</v>
      </c>
      <c r="AU166" s="176" t="s">
        <v>85</v>
      </c>
      <c r="AY166" s="14" t="s">
        <v>158</v>
      </c>
      <c r="BE166" s="177">
        <f t="shared" si="4"/>
        <v>0</v>
      </c>
      <c r="BF166" s="177">
        <f t="shared" si="5"/>
        <v>0</v>
      </c>
      <c r="BG166" s="177">
        <f t="shared" si="6"/>
        <v>0</v>
      </c>
      <c r="BH166" s="177">
        <f t="shared" si="7"/>
        <v>0</v>
      </c>
      <c r="BI166" s="177">
        <f t="shared" si="8"/>
        <v>0</v>
      </c>
      <c r="BJ166" s="14" t="s">
        <v>91</v>
      </c>
      <c r="BK166" s="177">
        <f t="shared" si="9"/>
        <v>0</v>
      </c>
      <c r="BL166" s="14" t="s">
        <v>164</v>
      </c>
      <c r="BM166" s="176" t="s">
        <v>692</v>
      </c>
    </row>
    <row r="167" spans="1:65" s="2" customFormat="1" ht="21.75" customHeight="1">
      <c r="A167" s="29"/>
      <c r="B167" s="163"/>
      <c r="C167" s="164" t="s">
        <v>511</v>
      </c>
      <c r="D167" s="164" t="s">
        <v>160</v>
      </c>
      <c r="E167" s="165" t="s">
        <v>2239</v>
      </c>
      <c r="F167" s="166" t="s">
        <v>2240</v>
      </c>
      <c r="G167" s="167" t="s">
        <v>251</v>
      </c>
      <c r="H167" s="168">
        <v>30.5</v>
      </c>
      <c r="I167" s="169"/>
      <c r="J167" s="170">
        <f t="shared" si="0"/>
        <v>0</v>
      </c>
      <c r="K167" s="249"/>
      <c r="L167" s="251"/>
      <c r="M167" s="250" t="s">
        <v>1</v>
      </c>
      <c r="N167" s="173" t="s">
        <v>44</v>
      </c>
      <c r="O167" s="55"/>
      <c r="P167" s="174">
        <f t="shared" si="1"/>
        <v>0</v>
      </c>
      <c r="Q167" s="174">
        <v>0</v>
      </c>
      <c r="R167" s="174">
        <f t="shared" si="2"/>
        <v>0</v>
      </c>
      <c r="S167" s="174">
        <v>0</v>
      </c>
      <c r="T167" s="175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164</v>
      </c>
      <c r="AT167" s="176" t="s">
        <v>160</v>
      </c>
      <c r="AU167" s="176" t="s">
        <v>85</v>
      </c>
      <c r="AY167" s="14" t="s">
        <v>158</v>
      </c>
      <c r="BE167" s="177">
        <f t="shared" si="4"/>
        <v>0</v>
      </c>
      <c r="BF167" s="177">
        <f t="shared" si="5"/>
        <v>0</v>
      </c>
      <c r="BG167" s="177">
        <f t="shared" si="6"/>
        <v>0</v>
      </c>
      <c r="BH167" s="177">
        <f t="shared" si="7"/>
        <v>0</v>
      </c>
      <c r="BI167" s="177">
        <f t="shared" si="8"/>
        <v>0</v>
      </c>
      <c r="BJ167" s="14" t="s">
        <v>91</v>
      </c>
      <c r="BK167" s="177">
        <f t="shared" si="9"/>
        <v>0</v>
      </c>
      <c r="BL167" s="14" t="s">
        <v>164</v>
      </c>
      <c r="BM167" s="176" t="s">
        <v>699</v>
      </c>
    </row>
    <row r="168" spans="1:65" s="2" customFormat="1" ht="16.5" customHeight="1">
      <c r="A168" s="29"/>
      <c r="B168" s="163"/>
      <c r="C168" s="164" t="s">
        <v>514</v>
      </c>
      <c r="D168" s="164" t="s">
        <v>160</v>
      </c>
      <c r="E168" s="165" t="s">
        <v>2241</v>
      </c>
      <c r="F168" s="166" t="s">
        <v>2242</v>
      </c>
      <c r="G168" s="167" t="s">
        <v>1828</v>
      </c>
      <c r="H168" s="168">
        <v>1</v>
      </c>
      <c r="I168" s="169"/>
      <c r="J168" s="170">
        <f t="shared" si="0"/>
        <v>0</v>
      </c>
      <c r="K168" s="249"/>
      <c r="L168" s="251"/>
      <c r="M168" s="250" t="s">
        <v>1</v>
      </c>
      <c r="N168" s="173" t="s">
        <v>44</v>
      </c>
      <c r="O168" s="55"/>
      <c r="P168" s="174">
        <f t="shared" si="1"/>
        <v>0</v>
      </c>
      <c r="Q168" s="174">
        <v>0</v>
      </c>
      <c r="R168" s="174">
        <f t="shared" si="2"/>
        <v>0</v>
      </c>
      <c r="S168" s="174">
        <v>0</v>
      </c>
      <c r="T168" s="175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164</v>
      </c>
      <c r="AT168" s="176" t="s">
        <v>160</v>
      </c>
      <c r="AU168" s="176" t="s">
        <v>85</v>
      </c>
      <c r="AY168" s="14" t="s">
        <v>158</v>
      </c>
      <c r="BE168" s="177">
        <f t="shared" si="4"/>
        <v>0</v>
      </c>
      <c r="BF168" s="177">
        <f t="shared" si="5"/>
        <v>0</v>
      </c>
      <c r="BG168" s="177">
        <f t="shared" si="6"/>
        <v>0</v>
      </c>
      <c r="BH168" s="177">
        <f t="shared" si="7"/>
        <v>0</v>
      </c>
      <c r="BI168" s="177">
        <f t="shared" si="8"/>
        <v>0</v>
      </c>
      <c r="BJ168" s="14" t="s">
        <v>91</v>
      </c>
      <c r="BK168" s="177">
        <f t="shared" si="9"/>
        <v>0</v>
      </c>
      <c r="BL168" s="14" t="s">
        <v>164</v>
      </c>
      <c r="BM168" s="176" t="s">
        <v>707</v>
      </c>
    </row>
    <row r="169" spans="1:65" s="12" customFormat="1" ht="25.9" customHeight="1">
      <c r="B169" s="150"/>
      <c r="D169" s="151" t="s">
        <v>77</v>
      </c>
      <c r="E169" s="152" t="s">
        <v>2243</v>
      </c>
      <c r="F169" s="152" t="s">
        <v>2244</v>
      </c>
      <c r="I169" s="153"/>
      <c r="J169" s="154">
        <f>BK169</f>
        <v>0</v>
      </c>
      <c r="L169" s="150"/>
      <c r="M169" s="155"/>
      <c r="N169" s="156"/>
      <c r="O169" s="156"/>
      <c r="P169" s="157">
        <f>SUM(P170:P172)</f>
        <v>0</v>
      </c>
      <c r="Q169" s="156"/>
      <c r="R169" s="157">
        <f>SUM(R170:R172)</f>
        <v>0</v>
      </c>
      <c r="S169" s="156"/>
      <c r="T169" s="158">
        <f>SUM(T170:T172)</f>
        <v>0</v>
      </c>
      <c r="AR169" s="151" t="s">
        <v>85</v>
      </c>
      <c r="AT169" s="159" t="s">
        <v>77</v>
      </c>
      <c r="AU169" s="159" t="s">
        <v>78</v>
      </c>
      <c r="AY169" s="151" t="s">
        <v>158</v>
      </c>
      <c r="BK169" s="160">
        <f>SUM(BK170:BK172)</f>
        <v>0</v>
      </c>
    </row>
    <row r="170" spans="1:65" s="2" customFormat="1" ht="16.5" customHeight="1">
      <c r="A170" s="29"/>
      <c r="B170" s="163"/>
      <c r="C170" s="164" t="s">
        <v>518</v>
      </c>
      <c r="D170" s="164" t="s">
        <v>160</v>
      </c>
      <c r="E170" s="165" t="s">
        <v>2245</v>
      </c>
      <c r="F170" s="166" t="s">
        <v>2246</v>
      </c>
      <c r="G170" s="167" t="s">
        <v>1828</v>
      </c>
      <c r="H170" s="168">
        <v>1</v>
      </c>
      <c r="I170" s="169"/>
      <c r="J170" s="170">
        <f>ROUND(I170*H170,2)</f>
        <v>0</v>
      </c>
      <c r="K170" s="171"/>
      <c r="L170" s="30"/>
      <c r="M170" s="172" t="s">
        <v>1</v>
      </c>
      <c r="N170" s="173" t="s">
        <v>44</v>
      </c>
      <c r="O170" s="55"/>
      <c r="P170" s="174">
        <f>O170*H170</f>
        <v>0</v>
      </c>
      <c r="Q170" s="174">
        <v>0</v>
      </c>
      <c r="R170" s="174">
        <f>Q170*H170</f>
        <v>0</v>
      </c>
      <c r="S170" s="174">
        <v>0</v>
      </c>
      <c r="T170" s="17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164</v>
      </c>
      <c r="AT170" s="176" t="s">
        <v>160</v>
      </c>
      <c r="AU170" s="176" t="s">
        <v>85</v>
      </c>
      <c r="AY170" s="14" t="s">
        <v>158</v>
      </c>
      <c r="BE170" s="177">
        <f>IF(N170="základná",J170,0)</f>
        <v>0</v>
      </c>
      <c r="BF170" s="177">
        <f>IF(N170="znížená",J170,0)</f>
        <v>0</v>
      </c>
      <c r="BG170" s="177">
        <f>IF(N170="zákl. prenesená",J170,0)</f>
        <v>0</v>
      </c>
      <c r="BH170" s="177">
        <f>IF(N170="zníž. prenesená",J170,0)</f>
        <v>0</v>
      </c>
      <c r="BI170" s="177">
        <f>IF(N170="nulová",J170,0)</f>
        <v>0</v>
      </c>
      <c r="BJ170" s="14" t="s">
        <v>91</v>
      </c>
      <c r="BK170" s="177">
        <f>ROUND(I170*H170,2)</f>
        <v>0</v>
      </c>
      <c r="BL170" s="14" t="s">
        <v>164</v>
      </c>
      <c r="BM170" s="176" t="s">
        <v>717</v>
      </c>
    </row>
    <row r="171" spans="1:65" s="2" customFormat="1" ht="16.5" customHeight="1">
      <c r="A171" s="29"/>
      <c r="B171" s="163"/>
      <c r="C171" s="164" t="s">
        <v>522</v>
      </c>
      <c r="D171" s="164" t="s">
        <v>160</v>
      </c>
      <c r="E171" s="165" t="s">
        <v>2247</v>
      </c>
      <c r="F171" s="166" t="s">
        <v>2248</v>
      </c>
      <c r="G171" s="167" t="s">
        <v>1828</v>
      </c>
      <c r="H171" s="168">
        <v>1</v>
      </c>
      <c r="I171" s="169"/>
      <c r="J171" s="170">
        <f>ROUND(I171*H171,2)</f>
        <v>0</v>
      </c>
      <c r="K171" s="171"/>
      <c r="L171" s="30"/>
      <c r="M171" s="172" t="s">
        <v>1</v>
      </c>
      <c r="N171" s="173" t="s">
        <v>44</v>
      </c>
      <c r="O171" s="55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164</v>
      </c>
      <c r="AT171" s="176" t="s">
        <v>160</v>
      </c>
      <c r="AU171" s="176" t="s">
        <v>85</v>
      </c>
      <c r="AY171" s="14" t="s">
        <v>158</v>
      </c>
      <c r="BE171" s="177">
        <f>IF(N171="základná",J171,0)</f>
        <v>0</v>
      </c>
      <c r="BF171" s="177">
        <f>IF(N171="znížená",J171,0)</f>
        <v>0</v>
      </c>
      <c r="BG171" s="177">
        <f>IF(N171="zákl. prenesená",J171,0)</f>
        <v>0</v>
      </c>
      <c r="BH171" s="177">
        <f>IF(N171="zníž. prenesená",J171,0)</f>
        <v>0</v>
      </c>
      <c r="BI171" s="177">
        <f>IF(N171="nulová",J171,0)</f>
        <v>0</v>
      </c>
      <c r="BJ171" s="14" t="s">
        <v>91</v>
      </c>
      <c r="BK171" s="177">
        <f>ROUND(I171*H171,2)</f>
        <v>0</v>
      </c>
      <c r="BL171" s="14" t="s">
        <v>164</v>
      </c>
      <c r="BM171" s="176" t="s">
        <v>724</v>
      </c>
    </row>
    <row r="172" spans="1:65" s="2" customFormat="1" ht="16.5" customHeight="1">
      <c r="A172" s="29"/>
      <c r="B172" s="163"/>
      <c r="C172" s="164" t="s">
        <v>526</v>
      </c>
      <c r="D172" s="164" t="s">
        <v>160</v>
      </c>
      <c r="E172" s="165" t="s">
        <v>2249</v>
      </c>
      <c r="F172" s="166" t="s">
        <v>2250</v>
      </c>
      <c r="G172" s="167" t="s">
        <v>1828</v>
      </c>
      <c r="H172" s="168">
        <v>1</v>
      </c>
      <c r="I172" s="169"/>
      <c r="J172" s="170">
        <f>ROUND(I172*H172,2)</f>
        <v>0</v>
      </c>
      <c r="K172" s="171"/>
      <c r="L172" s="30"/>
      <c r="M172" s="172" t="s">
        <v>1</v>
      </c>
      <c r="N172" s="173" t="s">
        <v>44</v>
      </c>
      <c r="O172" s="55"/>
      <c r="P172" s="174">
        <f>O172*H172</f>
        <v>0</v>
      </c>
      <c r="Q172" s="174">
        <v>0</v>
      </c>
      <c r="R172" s="174">
        <f>Q172*H172</f>
        <v>0</v>
      </c>
      <c r="S172" s="174">
        <v>0</v>
      </c>
      <c r="T172" s="17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164</v>
      </c>
      <c r="AT172" s="176" t="s">
        <v>160</v>
      </c>
      <c r="AU172" s="176" t="s">
        <v>85</v>
      </c>
      <c r="AY172" s="14" t="s">
        <v>158</v>
      </c>
      <c r="BE172" s="177">
        <f>IF(N172="základná",J172,0)</f>
        <v>0</v>
      </c>
      <c r="BF172" s="177">
        <f>IF(N172="znížená",J172,0)</f>
        <v>0</v>
      </c>
      <c r="BG172" s="177">
        <f>IF(N172="zákl. prenesená",J172,0)</f>
        <v>0</v>
      </c>
      <c r="BH172" s="177">
        <f>IF(N172="zníž. prenesená",J172,0)</f>
        <v>0</v>
      </c>
      <c r="BI172" s="177">
        <f>IF(N172="nulová",J172,0)</f>
        <v>0</v>
      </c>
      <c r="BJ172" s="14" t="s">
        <v>91</v>
      </c>
      <c r="BK172" s="177">
        <f>ROUND(I172*H172,2)</f>
        <v>0</v>
      </c>
      <c r="BL172" s="14" t="s">
        <v>164</v>
      </c>
      <c r="BM172" s="176" t="s">
        <v>730</v>
      </c>
    </row>
    <row r="173" spans="1:65" s="12" customFormat="1" ht="25.9" customHeight="1">
      <c r="B173" s="150"/>
      <c r="D173" s="151" t="s">
        <v>77</v>
      </c>
      <c r="E173" s="152" t="s">
        <v>2251</v>
      </c>
      <c r="F173" s="152" t="s">
        <v>2252</v>
      </c>
      <c r="I173" s="153"/>
      <c r="J173" s="154">
        <f>BK173</f>
        <v>0</v>
      </c>
      <c r="L173" s="150"/>
      <c r="M173" s="155"/>
      <c r="N173" s="156"/>
      <c r="O173" s="156"/>
      <c r="P173" s="157">
        <f>SUM(P174:P176)</f>
        <v>0</v>
      </c>
      <c r="Q173" s="156"/>
      <c r="R173" s="157">
        <f>SUM(R174:R176)</f>
        <v>0</v>
      </c>
      <c r="S173" s="156"/>
      <c r="T173" s="158">
        <f>SUM(T174:T176)</f>
        <v>0</v>
      </c>
      <c r="AR173" s="151" t="s">
        <v>85</v>
      </c>
      <c r="AT173" s="159" t="s">
        <v>77</v>
      </c>
      <c r="AU173" s="159" t="s">
        <v>78</v>
      </c>
      <c r="AY173" s="151" t="s">
        <v>158</v>
      </c>
      <c r="BK173" s="160">
        <f>SUM(BK174:BK176)</f>
        <v>0</v>
      </c>
    </row>
    <row r="174" spans="1:65" s="2" customFormat="1" ht="16.5" customHeight="1">
      <c r="A174" s="29"/>
      <c r="B174" s="163"/>
      <c r="C174" s="164" t="s">
        <v>530</v>
      </c>
      <c r="D174" s="164" t="s">
        <v>160</v>
      </c>
      <c r="E174" s="165" t="s">
        <v>2253</v>
      </c>
      <c r="F174" s="166" t="s">
        <v>2254</v>
      </c>
      <c r="G174" s="167" t="s">
        <v>2255</v>
      </c>
      <c r="H174" s="168">
        <v>1</v>
      </c>
      <c r="I174" s="169"/>
      <c r="J174" s="170">
        <f>ROUND(I174*H174,2)</f>
        <v>0</v>
      </c>
      <c r="K174" s="171"/>
      <c r="L174" s="30"/>
      <c r="M174" s="172" t="s">
        <v>1</v>
      </c>
      <c r="N174" s="173" t="s">
        <v>44</v>
      </c>
      <c r="O174" s="55"/>
      <c r="P174" s="174">
        <f>O174*H174</f>
        <v>0</v>
      </c>
      <c r="Q174" s="174">
        <v>0</v>
      </c>
      <c r="R174" s="174">
        <f>Q174*H174</f>
        <v>0</v>
      </c>
      <c r="S174" s="174">
        <v>0</v>
      </c>
      <c r="T174" s="175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164</v>
      </c>
      <c r="AT174" s="176" t="s">
        <v>160</v>
      </c>
      <c r="AU174" s="176" t="s">
        <v>85</v>
      </c>
      <c r="AY174" s="14" t="s">
        <v>158</v>
      </c>
      <c r="BE174" s="177">
        <f>IF(N174="základná",J174,0)</f>
        <v>0</v>
      </c>
      <c r="BF174" s="177">
        <f>IF(N174="znížená",J174,0)</f>
        <v>0</v>
      </c>
      <c r="BG174" s="177">
        <f>IF(N174="zákl. prenesená",J174,0)</f>
        <v>0</v>
      </c>
      <c r="BH174" s="177">
        <f>IF(N174="zníž. prenesená",J174,0)</f>
        <v>0</v>
      </c>
      <c r="BI174" s="177">
        <f>IF(N174="nulová",J174,0)</f>
        <v>0</v>
      </c>
      <c r="BJ174" s="14" t="s">
        <v>91</v>
      </c>
      <c r="BK174" s="177">
        <f>ROUND(I174*H174,2)</f>
        <v>0</v>
      </c>
      <c r="BL174" s="14" t="s">
        <v>164</v>
      </c>
      <c r="BM174" s="176" t="s">
        <v>739</v>
      </c>
    </row>
    <row r="175" spans="1:65" s="2" customFormat="1" ht="16.5" customHeight="1">
      <c r="A175" s="29"/>
      <c r="B175" s="163"/>
      <c r="C175" s="164" t="s">
        <v>534</v>
      </c>
      <c r="D175" s="164" t="s">
        <v>160</v>
      </c>
      <c r="E175" s="165" t="s">
        <v>2256</v>
      </c>
      <c r="F175" s="166" t="s">
        <v>2257</v>
      </c>
      <c r="G175" s="167" t="s">
        <v>231</v>
      </c>
      <c r="H175" s="168">
        <v>1</v>
      </c>
      <c r="I175" s="169"/>
      <c r="J175" s="170">
        <f>ROUND(I175*H175,2)</f>
        <v>0</v>
      </c>
      <c r="K175" s="171"/>
      <c r="L175" s="30"/>
      <c r="M175" s="172" t="s">
        <v>1</v>
      </c>
      <c r="N175" s="173" t="s">
        <v>44</v>
      </c>
      <c r="O175" s="55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164</v>
      </c>
      <c r="AT175" s="176" t="s">
        <v>160</v>
      </c>
      <c r="AU175" s="176" t="s">
        <v>85</v>
      </c>
      <c r="AY175" s="14" t="s">
        <v>158</v>
      </c>
      <c r="BE175" s="177">
        <f>IF(N175="základná",J175,0)</f>
        <v>0</v>
      </c>
      <c r="BF175" s="177">
        <f>IF(N175="znížená",J175,0)</f>
        <v>0</v>
      </c>
      <c r="BG175" s="177">
        <f>IF(N175="zákl. prenesená",J175,0)</f>
        <v>0</v>
      </c>
      <c r="BH175" s="177">
        <f>IF(N175="zníž. prenesená",J175,0)</f>
        <v>0</v>
      </c>
      <c r="BI175" s="177">
        <f>IF(N175="nulová",J175,0)</f>
        <v>0</v>
      </c>
      <c r="BJ175" s="14" t="s">
        <v>91</v>
      </c>
      <c r="BK175" s="177">
        <f>ROUND(I175*H175,2)</f>
        <v>0</v>
      </c>
      <c r="BL175" s="14" t="s">
        <v>164</v>
      </c>
      <c r="BM175" s="176" t="s">
        <v>747</v>
      </c>
    </row>
    <row r="176" spans="1:65" s="2" customFormat="1" ht="16.5" customHeight="1">
      <c r="A176" s="29"/>
      <c r="B176" s="163"/>
      <c r="C176" s="164" t="s">
        <v>538</v>
      </c>
      <c r="D176" s="164" t="s">
        <v>160</v>
      </c>
      <c r="E176" s="165" t="s">
        <v>2258</v>
      </c>
      <c r="F176" s="166" t="s">
        <v>2259</v>
      </c>
      <c r="G176" s="167" t="s">
        <v>231</v>
      </c>
      <c r="H176" s="168">
        <v>1</v>
      </c>
      <c r="I176" s="169"/>
      <c r="J176" s="170">
        <f>ROUND(I176*H176,2)</f>
        <v>0</v>
      </c>
      <c r="K176" s="171"/>
      <c r="L176" s="30"/>
      <c r="M176" s="178" t="s">
        <v>1</v>
      </c>
      <c r="N176" s="179" t="s">
        <v>44</v>
      </c>
      <c r="O176" s="18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164</v>
      </c>
      <c r="AT176" s="176" t="s">
        <v>160</v>
      </c>
      <c r="AU176" s="176" t="s">
        <v>85</v>
      </c>
      <c r="AY176" s="14" t="s">
        <v>158</v>
      </c>
      <c r="BE176" s="177">
        <f>IF(N176="základná",J176,0)</f>
        <v>0</v>
      </c>
      <c r="BF176" s="177">
        <f>IF(N176="znížená",J176,0)</f>
        <v>0</v>
      </c>
      <c r="BG176" s="177">
        <f>IF(N176="zákl. prenesená",J176,0)</f>
        <v>0</v>
      </c>
      <c r="BH176" s="177">
        <f>IF(N176="zníž. prenesená",J176,0)</f>
        <v>0</v>
      </c>
      <c r="BI176" s="177">
        <f>IF(N176="nulová",J176,0)</f>
        <v>0</v>
      </c>
      <c r="BJ176" s="14" t="s">
        <v>91</v>
      </c>
      <c r="BK176" s="177">
        <f>ROUND(I176*H176,2)</f>
        <v>0</v>
      </c>
      <c r="BL176" s="14" t="s">
        <v>164</v>
      </c>
      <c r="BM176" s="176" t="s">
        <v>755</v>
      </c>
    </row>
    <row r="177" spans="1:31" s="2" customFormat="1" ht="6.95" customHeight="1">
      <c r="A177" s="29"/>
      <c r="B177" s="44"/>
      <c r="C177" s="45"/>
      <c r="D177" s="45"/>
      <c r="E177" s="45"/>
      <c r="F177" s="45"/>
      <c r="G177" s="45"/>
      <c r="H177" s="45"/>
      <c r="I177" s="122"/>
      <c r="J177" s="45"/>
      <c r="K177" s="45"/>
      <c r="L177" s="30"/>
      <c r="M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</sheetData>
  <autoFilter ref="C118:K176" xr:uid="{00000000-0009-0000-0000-000009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62"/>
  <sheetViews>
    <sheetView showGridLines="0" topLeftCell="A14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120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2260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9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9" t="s">
        <v>21</v>
      </c>
      <c r="J12" s="52" t="str">
        <f>'Rekapitulácia stavby'!AN8</f>
        <v>17.4.2020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9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9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9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16"/>
      <c r="G18" s="216"/>
      <c r="H18" s="216"/>
      <c r="I18" s="99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9" t="s">
        <v>24</v>
      </c>
      <c r="J20" s="22" t="str">
        <f>IF('Rekapitulácia stavby'!AN16="","",'Rekapitulácia stavby'!AN16)</f>
        <v>44632461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>alfaPROJEKT, s.r.o.</v>
      </c>
      <c r="F21" s="29"/>
      <c r="G21" s="29"/>
      <c r="H21" s="29"/>
      <c r="I21" s="99" t="s">
        <v>26</v>
      </c>
      <c r="J21" s="22" t="str">
        <f>IF('Rekapitulácia stavby'!AN17="","",'Rekapitulácia stavby'!AN17)</f>
        <v>SK2022762709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9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1165</v>
      </c>
      <c r="F24" s="29"/>
      <c r="G24" s="29"/>
      <c r="H24" s="29"/>
      <c r="I24" s="99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35.25" customHeight="1">
      <c r="A27" s="100"/>
      <c r="B27" s="101"/>
      <c r="C27" s="100"/>
      <c r="D27" s="100"/>
      <c r="E27" s="221" t="s">
        <v>37</v>
      </c>
      <c r="F27" s="221"/>
      <c r="G27" s="221"/>
      <c r="H27" s="221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38</v>
      </c>
      <c r="E30" s="29"/>
      <c r="F30" s="29"/>
      <c r="G30" s="29"/>
      <c r="H30" s="29"/>
      <c r="I30" s="98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106" t="s">
        <v>39</v>
      </c>
      <c r="J32" s="33" t="s">
        <v>41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42</v>
      </c>
      <c r="E33" s="24" t="s">
        <v>43</v>
      </c>
      <c r="F33" s="108">
        <f>ROUND((SUM(BE121:BE161)),  2)</f>
        <v>0</v>
      </c>
      <c r="G33" s="29"/>
      <c r="H33" s="29"/>
      <c r="I33" s="109">
        <v>0.2</v>
      </c>
      <c r="J33" s="108">
        <f>ROUND(((SUM(BE121:BE161))*I33),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108">
        <f>ROUND((SUM(BF121:BF161)),  2)</f>
        <v>0</v>
      </c>
      <c r="G34" s="29"/>
      <c r="H34" s="29"/>
      <c r="I34" s="109">
        <v>0.2</v>
      </c>
      <c r="J34" s="108">
        <f>ROUND(((SUM(BF121:BF161))*I34),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108">
        <f>ROUND((SUM(BG121:BG161)),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108">
        <f>ROUND((SUM(BH121:BH161)),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8">
        <f>ROUND((SUM(BI121:BI161)),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48</v>
      </c>
      <c r="E39" s="57"/>
      <c r="F39" s="57"/>
      <c r="G39" s="112" t="s">
        <v>49</v>
      </c>
      <c r="H39" s="113" t="s">
        <v>50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06 - Prekládka pripojovacieho plynovodu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k.ú. Trnava, p.č. 8812/6, 8812/1</v>
      </c>
      <c r="G89" s="29"/>
      <c r="H89" s="29"/>
      <c r="I89" s="99" t="s">
        <v>21</v>
      </c>
      <c r="J89" s="52" t="str">
        <f>IF(J12="","",J12)</f>
        <v>17.4.2020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Trnava, Hlavná 1, 91771 Trnava</v>
      </c>
      <c r="G91" s="29"/>
      <c r="H91" s="29"/>
      <c r="I91" s="99" t="s">
        <v>29</v>
      </c>
      <c r="J91" s="27" t="str">
        <f>E21</f>
        <v>alfaPROJEKT,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9" t="s">
        <v>34</v>
      </c>
      <c r="J92" s="27" t="str">
        <f>E24</f>
        <v>ext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130</v>
      </c>
      <c r="D94" s="110"/>
      <c r="E94" s="110"/>
      <c r="F94" s="110"/>
      <c r="G94" s="110"/>
      <c r="H94" s="110"/>
      <c r="I94" s="125"/>
      <c r="J94" s="126" t="s">
        <v>131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132</v>
      </c>
      <c r="D96" s="29"/>
      <c r="E96" s="29"/>
      <c r="F96" s="29"/>
      <c r="G96" s="29"/>
      <c r="H96" s="29"/>
      <c r="I96" s="98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133</v>
      </c>
    </row>
    <row r="97" spans="1:31" s="9" customFormat="1" ht="24.95" customHeight="1">
      <c r="B97" s="128"/>
      <c r="D97" s="129" t="s">
        <v>2261</v>
      </c>
      <c r="E97" s="130"/>
      <c r="F97" s="130"/>
      <c r="G97" s="130"/>
      <c r="H97" s="130"/>
      <c r="I97" s="131"/>
      <c r="J97" s="132">
        <f>J122</f>
        <v>0</v>
      </c>
      <c r="L97" s="128"/>
    </row>
    <row r="98" spans="1:31" s="9" customFormat="1" ht="24.95" customHeight="1">
      <c r="B98" s="128"/>
      <c r="D98" s="129" t="s">
        <v>2262</v>
      </c>
      <c r="E98" s="130"/>
      <c r="F98" s="130"/>
      <c r="G98" s="130"/>
      <c r="H98" s="130"/>
      <c r="I98" s="131"/>
      <c r="J98" s="132">
        <f>J130</f>
        <v>0</v>
      </c>
      <c r="L98" s="128"/>
    </row>
    <row r="99" spans="1:31" s="9" customFormat="1" ht="24.95" customHeight="1">
      <c r="B99" s="128"/>
      <c r="D99" s="129" t="s">
        <v>2263</v>
      </c>
      <c r="E99" s="130"/>
      <c r="F99" s="130"/>
      <c r="G99" s="130"/>
      <c r="H99" s="130"/>
      <c r="I99" s="131"/>
      <c r="J99" s="132">
        <f>J153</f>
        <v>0</v>
      </c>
      <c r="L99" s="128"/>
    </row>
    <row r="100" spans="1:31" s="9" customFormat="1" ht="24.95" customHeight="1">
      <c r="B100" s="128"/>
      <c r="D100" s="129" t="s">
        <v>2264</v>
      </c>
      <c r="E100" s="130"/>
      <c r="F100" s="130"/>
      <c r="G100" s="130"/>
      <c r="H100" s="130"/>
      <c r="I100" s="131"/>
      <c r="J100" s="132">
        <f>J158</f>
        <v>0</v>
      </c>
      <c r="L100" s="128"/>
    </row>
    <row r="101" spans="1:31" s="9" customFormat="1" ht="24.95" customHeight="1">
      <c r="B101" s="128"/>
      <c r="D101" s="129" t="s">
        <v>2265</v>
      </c>
      <c r="E101" s="130"/>
      <c r="F101" s="130"/>
      <c r="G101" s="130"/>
      <c r="H101" s="130"/>
      <c r="I101" s="131"/>
      <c r="J101" s="132">
        <f>J160</f>
        <v>0</v>
      </c>
      <c r="L101" s="128"/>
    </row>
    <row r="102" spans="1:31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98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122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123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5" customHeight="1">
      <c r="A108" s="29"/>
      <c r="B108" s="30"/>
      <c r="C108" s="18" t="s">
        <v>144</v>
      </c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15</v>
      </c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3.25" customHeight="1">
      <c r="A111" s="29"/>
      <c r="B111" s="30"/>
      <c r="C111" s="29"/>
      <c r="D111" s="29"/>
      <c r="E111" s="245" t="str">
        <f>E7</f>
        <v>Rekonštrukcia miestnej komunikácie Zelený kríčok, PD - Verejné WC s kioskom</v>
      </c>
      <c r="F111" s="246"/>
      <c r="G111" s="246"/>
      <c r="H111" s="246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125</v>
      </c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>
      <c r="A113" s="29"/>
      <c r="B113" s="30"/>
      <c r="C113" s="29"/>
      <c r="D113" s="29"/>
      <c r="E113" s="206" t="str">
        <f>E9</f>
        <v>06 - Prekládka pripojovacieho plynovodu</v>
      </c>
      <c r="F113" s="244"/>
      <c r="G113" s="244"/>
      <c r="H113" s="244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19</v>
      </c>
      <c r="D115" s="29"/>
      <c r="E115" s="29"/>
      <c r="F115" s="22" t="str">
        <f>F12</f>
        <v>k.ú. Trnava, p.č. 8812/6, 8812/1</v>
      </c>
      <c r="G115" s="29"/>
      <c r="H115" s="29"/>
      <c r="I115" s="99" t="s">
        <v>21</v>
      </c>
      <c r="J115" s="52" t="str">
        <f>IF(J12="","",J12)</f>
        <v>17.4.2020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25.7" customHeight="1">
      <c r="A117" s="29"/>
      <c r="B117" s="30"/>
      <c r="C117" s="24" t="s">
        <v>23</v>
      </c>
      <c r="D117" s="29"/>
      <c r="E117" s="29"/>
      <c r="F117" s="22" t="str">
        <f>E15</f>
        <v>Mesto Trnava, Hlavná 1, 91771 Trnava</v>
      </c>
      <c r="G117" s="29"/>
      <c r="H117" s="29"/>
      <c r="I117" s="99" t="s">
        <v>29</v>
      </c>
      <c r="J117" s="27" t="str">
        <f>E21</f>
        <v>alfaPROJEKT,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2" customHeight="1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99" t="s">
        <v>34</v>
      </c>
      <c r="J118" s="27" t="str">
        <f>E24</f>
        <v>ext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>
      <c r="A120" s="138"/>
      <c r="B120" s="139"/>
      <c r="C120" s="140" t="s">
        <v>145</v>
      </c>
      <c r="D120" s="141" t="s">
        <v>63</v>
      </c>
      <c r="E120" s="141" t="s">
        <v>59</v>
      </c>
      <c r="F120" s="141" t="s">
        <v>60</v>
      </c>
      <c r="G120" s="141" t="s">
        <v>146</v>
      </c>
      <c r="H120" s="141" t="s">
        <v>147</v>
      </c>
      <c r="I120" s="142" t="s">
        <v>148</v>
      </c>
      <c r="J120" s="143" t="s">
        <v>131</v>
      </c>
      <c r="K120" s="144" t="s">
        <v>149</v>
      </c>
      <c r="L120" s="145"/>
      <c r="M120" s="59" t="s">
        <v>1</v>
      </c>
      <c r="N120" s="60" t="s">
        <v>42</v>
      </c>
      <c r="O120" s="60" t="s">
        <v>150</v>
      </c>
      <c r="P120" s="60" t="s">
        <v>151</v>
      </c>
      <c r="Q120" s="60" t="s">
        <v>152</v>
      </c>
      <c r="R120" s="60" t="s">
        <v>153</v>
      </c>
      <c r="S120" s="60" t="s">
        <v>154</v>
      </c>
      <c r="T120" s="61" t="s">
        <v>155</v>
      </c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</row>
    <row r="121" spans="1:65" s="2" customFormat="1" ht="22.9" customHeight="1">
      <c r="A121" s="29"/>
      <c r="B121" s="30"/>
      <c r="C121" s="66" t="s">
        <v>132</v>
      </c>
      <c r="D121" s="29"/>
      <c r="E121" s="29"/>
      <c r="F121" s="29"/>
      <c r="G121" s="29"/>
      <c r="H121" s="29"/>
      <c r="I121" s="98"/>
      <c r="J121" s="146">
        <f>BK121</f>
        <v>0</v>
      </c>
      <c r="K121" s="29"/>
      <c r="L121" s="30"/>
      <c r="M121" s="62"/>
      <c r="N121" s="53"/>
      <c r="O121" s="63"/>
      <c r="P121" s="147">
        <f>P122+P130+P153+P158+P160</f>
        <v>0</v>
      </c>
      <c r="Q121" s="63"/>
      <c r="R121" s="147">
        <f>R122+R130+R153+R158+R160</f>
        <v>0</v>
      </c>
      <c r="S121" s="63"/>
      <c r="T121" s="148">
        <f>T122+T130+T153+T158+T160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77</v>
      </c>
      <c r="AU121" s="14" t="s">
        <v>133</v>
      </c>
      <c r="BK121" s="149">
        <f>BK122+BK130+BK153+BK158+BK160</f>
        <v>0</v>
      </c>
    </row>
    <row r="122" spans="1:65" s="12" customFormat="1" ht="25.9" customHeight="1">
      <c r="B122" s="150"/>
      <c r="D122" s="151" t="s">
        <v>77</v>
      </c>
      <c r="E122" s="152" t="s">
        <v>2146</v>
      </c>
      <c r="F122" s="152" t="s">
        <v>159</v>
      </c>
      <c r="I122" s="153"/>
      <c r="J122" s="154">
        <f>BK122</f>
        <v>0</v>
      </c>
      <c r="L122" s="150"/>
      <c r="M122" s="155"/>
      <c r="N122" s="156"/>
      <c r="O122" s="156"/>
      <c r="P122" s="157">
        <f>SUM(P123:P129)</f>
        <v>0</v>
      </c>
      <c r="Q122" s="156"/>
      <c r="R122" s="157">
        <f>SUM(R123:R129)</f>
        <v>0</v>
      </c>
      <c r="S122" s="156"/>
      <c r="T122" s="158">
        <f>SUM(T123:T129)</f>
        <v>0</v>
      </c>
      <c r="AR122" s="151" t="s">
        <v>85</v>
      </c>
      <c r="AT122" s="159" t="s">
        <v>77</v>
      </c>
      <c r="AU122" s="159" t="s">
        <v>78</v>
      </c>
      <c r="AY122" s="151" t="s">
        <v>158</v>
      </c>
      <c r="BK122" s="160">
        <f>SUM(BK123:BK129)</f>
        <v>0</v>
      </c>
    </row>
    <row r="123" spans="1:65" s="2" customFormat="1" ht="16.5" customHeight="1">
      <c r="A123" s="29"/>
      <c r="B123" s="163"/>
      <c r="C123" s="164" t="s">
        <v>85</v>
      </c>
      <c r="D123" s="164" t="s">
        <v>160</v>
      </c>
      <c r="E123" s="165" t="s">
        <v>2266</v>
      </c>
      <c r="F123" s="166" t="s">
        <v>2267</v>
      </c>
      <c r="G123" s="167" t="s">
        <v>168</v>
      </c>
      <c r="H123" s="168">
        <v>8.1199999999999992</v>
      </c>
      <c r="I123" s="169"/>
      <c r="J123" s="170">
        <f t="shared" ref="J123:J129" si="0">ROUND(I123*H123,2)</f>
        <v>0</v>
      </c>
      <c r="K123" s="171"/>
      <c r="L123" s="30"/>
      <c r="M123" s="172" t="s">
        <v>1</v>
      </c>
      <c r="N123" s="173" t="s">
        <v>44</v>
      </c>
      <c r="O123" s="55"/>
      <c r="P123" s="174">
        <f t="shared" ref="P123:P129" si="1">O123*H123</f>
        <v>0</v>
      </c>
      <c r="Q123" s="174">
        <v>0</v>
      </c>
      <c r="R123" s="174">
        <f t="shared" ref="R123:R129" si="2">Q123*H123</f>
        <v>0</v>
      </c>
      <c r="S123" s="174">
        <v>0</v>
      </c>
      <c r="T123" s="175">
        <f t="shared" ref="T123:T129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6" t="s">
        <v>164</v>
      </c>
      <c r="AT123" s="176" t="s">
        <v>160</v>
      </c>
      <c r="AU123" s="176" t="s">
        <v>85</v>
      </c>
      <c r="AY123" s="14" t="s">
        <v>158</v>
      </c>
      <c r="BE123" s="177">
        <f t="shared" ref="BE123:BE129" si="4">IF(N123="základná",J123,0)</f>
        <v>0</v>
      </c>
      <c r="BF123" s="177">
        <f t="shared" ref="BF123:BF129" si="5">IF(N123="znížená",J123,0)</f>
        <v>0</v>
      </c>
      <c r="BG123" s="177">
        <f t="shared" ref="BG123:BG129" si="6">IF(N123="zákl. prenesená",J123,0)</f>
        <v>0</v>
      </c>
      <c r="BH123" s="177">
        <f t="shared" ref="BH123:BH129" si="7">IF(N123="zníž. prenesená",J123,0)</f>
        <v>0</v>
      </c>
      <c r="BI123" s="177">
        <f t="shared" ref="BI123:BI129" si="8">IF(N123="nulová",J123,0)</f>
        <v>0</v>
      </c>
      <c r="BJ123" s="14" t="s">
        <v>91</v>
      </c>
      <c r="BK123" s="177">
        <f t="shared" ref="BK123:BK129" si="9">ROUND(I123*H123,2)</f>
        <v>0</v>
      </c>
      <c r="BL123" s="14" t="s">
        <v>164</v>
      </c>
      <c r="BM123" s="176" t="s">
        <v>91</v>
      </c>
    </row>
    <row r="124" spans="1:65" s="2" customFormat="1" ht="16.5" customHeight="1">
      <c r="A124" s="29"/>
      <c r="B124" s="163"/>
      <c r="C124" s="164" t="s">
        <v>91</v>
      </c>
      <c r="D124" s="164" t="s">
        <v>160</v>
      </c>
      <c r="E124" s="165" t="s">
        <v>2268</v>
      </c>
      <c r="F124" s="166" t="s">
        <v>2269</v>
      </c>
      <c r="G124" s="167" t="s">
        <v>168</v>
      </c>
      <c r="H124" s="168">
        <v>6.63</v>
      </c>
      <c r="I124" s="169"/>
      <c r="J124" s="170">
        <f t="shared" si="0"/>
        <v>0</v>
      </c>
      <c r="K124" s="171"/>
      <c r="L124" s="30"/>
      <c r="M124" s="172" t="s">
        <v>1</v>
      </c>
      <c r="N124" s="173" t="s">
        <v>44</v>
      </c>
      <c r="O124" s="55"/>
      <c r="P124" s="174">
        <f t="shared" si="1"/>
        <v>0</v>
      </c>
      <c r="Q124" s="174">
        <v>0</v>
      </c>
      <c r="R124" s="174">
        <f t="shared" si="2"/>
        <v>0</v>
      </c>
      <c r="S124" s="174">
        <v>0</v>
      </c>
      <c r="T124" s="175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6" t="s">
        <v>164</v>
      </c>
      <c r="AT124" s="176" t="s">
        <v>160</v>
      </c>
      <c r="AU124" s="176" t="s">
        <v>85</v>
      </c>
      <c r="AY124" s="14" t="s">
        <v>158</v>
      </c>
      <c r="BE124" s="177">
        <f t="shared" si="4"/>
        <v>0</v>
      </c>
      <c r="BF124" s="177">
        <f t="shared" si="5"/>
        <v>0</v>
      </c>
      <c r="BG124" s="177">
        <f t="shared" si="6"/>
        <v>0</v>
      </c>
      <c r="BH124" s="177">
        <f t="shared" si="7"/>
        <v>0</v>
      </c>
      <c r="BI124" s="177">
        <f t="shared" si="8"/>
        <v>0</v>
      </c>
      <c r="BJ124" s="14" t="s">
        <v>91</v>
      </c>
      <c r="BK124" s="177">
        <f t="shared" si="9"/>
        <v>0</v>
      </c>
      <c r="BL124" s="14" t="s">
        <v>164</v>
      </c>
      <c r="BM124" s="176" t="s">
        <v>164</v>
      </c>
    </row>
    <row r="125" spans="1:65" s="2" customFormat="1" ht="16.5" customHeight="1">
      <c r="A125" s="29"/>
      <c r="B125" s="163"/>
      <c r="C125" s="164" t="s">
        <v>170</v>
      </c>
      <c r="D125" s="164" t="s">
        <v>160</v>
      </c>
      <c r="E125" s="165" t="s">
        <v>2270</v>
      </c>
      <c r="F125" s="166" t="s">
        <v>2271</v>
      </c>
      <c r="G125" s="167" t="s">
        <v>168</v>
      </c>
      <c r="H125" s="168">
        <v>1.95</v>
      </c>
      <c r="I125" s="169"/>
      <c r="J125" s="170">
        <f t="shared" si="0"/>
        <v>0</v>
      </c>
      <c r="K125" s="171"/>
      <c r="L125" s="30"/>
      <c r="M125" s="172" t="s">
        <v>1</v>
      </c>
      <c r="N125" s="173" t="s">
        <v>44</v>
      </c>
      <c r="O125" s="55"/>
      <c r="P125" s="174">
        <f t="shared" si="1"/>
        <v>0</v>
      </c>
      <c r="Q125" s="174">
        <v>0</v>
      </c>
      <c r="R125" s="174">
        <f t="shared" si="2"/>
        <v>0</v>
      </c>
      <c r="S125" s="174">
        <v>0</v>
      </c>
      <c r="T125" s="175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6" t="s">
        <v>164</v>
      </c>
      <c r="AT125" s="176" t="s">
        <v>160</v>
      </c>
      <c r="AU125" s="176" t="s">
        <v>85</v>
      </c>
      <c r="AY125" s="14" t="s">
        <v>158</v>
      </c>
      <c r="BE125" s="177">
        <f t="shared" si="4"/>
        <v>0</v>
      </c>
      <c r="BF125" s="177">
        <f t="shared" si="5"/>
        <v>0</v>
      </c>
      <c r="BG125" s="177">
        <f t="shared" si="6"/>
        <v>0</v>
      </c>
      <c r="BH125" s="177">
        <f t="shared" si="7"/>
        <v>0</v>
      </c>
      <c r="BI125" s="177">
        <f t="shared" si="8"/>
        <v>0</v>
      </c>
      <c r="BJ125" s="14" t="s">
        <v>91</v>
      </c>
      <c r="BK125" s="177">
        <f t="shared" si="9"/>
        <v>0</v>
      </c>
      <c r="BL125" s="14" t="s">
        <v>164</v>
      </c>
      <c r="BM125" s="176" t="s">
        <v>181</v>
      </c>
    </row>
    <row r="126" spans="1:65" s="2" customFormat="1" ht="16.5" customHeight="1">
      <c r="A126" s="29"/>
      <c r="B126" s="163"/>
      <c r="C126" s="164" t="s">
        <v>164</v>
      </c>
      <c r="D126" s="164" t="s">
        <v>160</v>
      </c>
      <c r="E126" s="165" t="s">
        <v>2272</v>
      </c>
      <c r="F126" s="166" t="s">
        <v>2273</v>
      </c>
      <c r="G126" s="167" t="s">
        <v>168</v>
      </c>
      <c r="H126" s="168">
        <v>1.95</v>
      </c>
      <c r="I126" s="169"/>
      <c r="J126" s="170">
        <f t="shared" si="0"/>
        <v>0</v>
      </c>
      <c r="K126" s="171"/>
      <c r="L126" s="30"/>
      <c r="M126" s="172" t="s">
        <v>1</v>
      </c>
      <c r="N126" s="173" t="s">
        <v>44</v>
      </c>
      <c r="O126" s="55"/>
      <c r="P126" s="174">
        <f t="shared" si="1"/>
        <v>0</v>
      </c>
      <c r="Q126" s="174">
        <v>0</v>
      </c>
      <c r="R126" s="174">
        <f t="shared" si="2"/>
        <v>0</v>
      </c>
      <c r="S126" s="174">
        <v>0</v>
      </c>
      <c r="T126" s="175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6" t="s">
        <v>164</v>
      </c>
      <c r="AT126" s="176" t="s">
        <v>160</v>
      </c>
      <c r="AU126" s="176" t="s">
        <v>85</v>
      </c>
      <c r="AY126" s="14" t="s">
        <v>158</v>
      </c>
      <c r="BE126" s="177">
        <f t="shared" si="4"/>
        <v>0</v>
      </c>
      <c r="BF126" s="177">
        <f t="shared" si="5"/>
        <v>0</v>
      </c>
      <c r="BG126" s="177">
        <f t="shared" si="6"/>
        <v>0</v>
      </c>
      <c r="BH126" s="177">
        <f t="shared" si="7"/>
        <v>0</v>
      </c>
      <c r="BI126" s="177">
        <f t="shared" si="8"/>
        <v>0</v>
      </c>
      <c r="BJ126" s="14" t="s">
        <v>91</v>
      </c>
      <c r="BK126" s="177">
        <f t="shared" si="9"/>
        <v>0</v>
      </c>
      <c r="BL126" s="14" t="s">
        <v>164</v>
      </c>
      <c r="BM126" s="176" t="s">
        <v>189</v>
      </c>
    </row>
    <row r="127" spans="1:65" s="2" customFormat="1" ht="16.5" customHeight="1">
      <c r="A127" s="29"/>
      <c r="B127" s="163"/>
      <c r="C127" s="164" t="s">
        <v>177</v>
      </c>
      <c r="D127" s="164" t="s">
        <v>160</v>
      </c>
      <c r="E127" s="165" t="s">
        <v>2274</v>
      </c>
      <c r="F127" s="166" t="s">
        <v>2275</v>
      </c>
      <c r="G127" s="167" t="s">
        <v>1828</v>
      </c>
      <c r="H127" s="168">
        <v>1</v>
      </c>
      <c r="I127" s="169"/>
      <c r="J127" s="170">
        <f t="shared" si="0"/>
        <v>0</v>
      </c>
      <c r="K127" s="171"/>
      <c r="L127" s="30"/>
      <c r="M127" s="172" t="s">
        <v>1</v>
      </c>
      <c r="N127" s="173" t="s">
        <v>44</v>
      </c>
      <c r="O127" s="55"/>
      <c r="P127" s="174">
        <f t="shared" si="1"/>
        <v>0</v>
      </c>
      <c r="Q127" s="174">
        <v>0</v>
      </c>
      <c r="R127" s="174">
        <f t="shared" si="2"/>
        <v>0</v>
      </c>
      <c r="S127" s="174">
        <v>0</v>
      </c>
      <c r="T127" s="17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6" t="s">
        <v>164</v>
      </c>
      <c r="AT127" s="176" t="s">
        <v>160</v>
      </c>
      <c r="AU127" s="176" t="s">
        <v>85</v>
      </c>
      <c r="AY127" s="14" t="s">
        <v>158</v>
      </c>
      <c r="BE127" s="177">
        <f t="shared" si="4"/>
        <v>0</v>
      </c>
      <c r="BF127" s="177">
        <f t="shared" si="5"/>
        <v>0</v>
      </c>
      <c r="BG127" s="177">
        <f t="shared" si="6"/>
        <v>0</v>
      </c>
      <c r="BH127" s="177">
        <f t="shared" si="7"/>
        <v>0</v>
      </c>
      <c r="BI127" s="177">
        <f t="shared" si="8"/>
        <v>0</v>
      </c>
      <c r="BJ127" s="14" t="s">
        <v>91</v>
      </c>
      <c r="BK127" s="177">
        <f t="shared" si="9"/>
        <v>0</v>
      </c>
      <c r="BL127" s="14" t="s">
        <v>164</v>
      </c>
      <c r="BM127" s="176" t="s">
        <v>199</v>
      </c>
    </row>
    <row r="128" spans="1:65" s="2" customFormat="1" ht="16.5" customHeight="1">
      <c r="A128" s="29"/>
      <c r="B128" s="163"/>
      <c r="C128" s="164" t="s">
        <v>181</v>
      </c>
      <c r="D128" s="164" t="s">
        <v>160</v>
      </c>
      <c r="E128" s="165" t="s">
        <v>2276</v>
      </c>
      <c r="F128" s="166" t="s">
        <v>2277</v>
      </c>
      <c r="G128" s="167" t="s">
        <v>1828</v>
      </c>
      <c r="H128" s="168">
        <v>1</v>
      </c>
      <c r="I128" s="169"/>
      <c r="J128" s="170">
        <f t="shared" si="0"/>
        <v>0</v>
      </c>
      <c r="K128" s="171"/>
      <c r="L128" s="30"/>
      <c r="M128" s="172" t="s">
        <v>1</v>
      </c>
      <c r="N128" s="173" t="s">
        <v>44</v>
      </c>
      <c r="O128" s="55"/>
      <c r="P128" s="174">
        <f t="shared" si="1"/>
        <v>0</v>
      </c>
      <c r="Q128" s="174">
        <v>0</v>
      </c>
      <c r="R128" s="174">
        <f t="shared" si="2"/>
        <v>0</v>
      </c>
      <c r="S128" s="174">
        <v>0</v>
      </c>
      <c r="T128" s="17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164</v>
      </c>
      <c r="AT128" s="176" t="s">
        <v>160</v>
      </c>
      <c r="AU128" s="176" t="s">
        <v>85</v>
      </c>
      <c r="AY128" s="14" t="s">
        <v>158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14" t="s">
        <v>91</v>
      </c>
      <c r="BK128" s="177">
        <f t="shared" si="9"/>
        <v>0</v>
      </c>
      <c r="BL128" s="14" t="s">
        <v>164</v>
      </c>
      <c r="BM128" s="176" t="s">
        <v>208</v>
      </c>
    </row>
    <row r="129" spans="1:65" s="2" customFormat="1" ht="16.5" customHeight="1">
      <c r="A129" s="29"/>
      <c r="B129" s="163"/>
      <c r="C129" s="164" t="s">
        <v>185</v>
      </c>
      <c r="D129" s="164" t="s">
        <v>160</v>
      </c>
      <c r="E129" s="165" t="s">
        <v>2278</v>
      </c>
      <c r="F129" s="166" t="s">
        <v>2279</v>
      </c>
      <c r="G129" s="167" t="s">
        <v>163</v>
      </c>
      <c r="H129" s="168">
        <v>2.5</v>
      </c>
      <c r="I129" s="169"/>
      <c r="J129" s="170">
        <f t="shared" si="0"/>
        <v>0</v>
      </c>
      <c r="K129" s="171"/>
      <c r="L129" s="30"/>
      <c r="M129" s="172" t="s">
        <v>1</v>
      </c>
      <c r="N129" s="173" t="s">
        <v>44</v>
      </c>
      <c r="O129" s="55"/>
      <c r="P129" s="174">
        <f t="shared" si="1"/>
        <v>0</v>
      </c>
      <c r="Q129" s="174">
        <v>0</v>
      </c>
      <c r="R129" s="174">
        <f t="shared" si="2"/>
        <v>0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164</v>
      </c>
      <c r="AT129" s="176" t="s">
        <v>160</v>
      </c>
      <c r="AU129" s="176" t="s">
        <v>85</v>
      </c>
      <c r="AY129" s="14" t="s">
        <v>158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91</v>
      </c>
      <c r="BK129" s="177">
        <f t="shared" si="9"/>
        <v>0</v>
      </c>
      <c r="BL129" s="14" t="s">
        <v>164</v>
      </c>
      <c r="BM129" s="176" t="s">
        <v>216</v>
      </c>
    </row>
    <row r="130" spans="1:65" s="12" customFormat="1" ht="25.9" customHeight="1">
      <c r="B130" s="150"/>
      <c r="D130" s="151" t="s">
        <v>77</v>
      </c>
      <c r="E130" s="152" t="s">
        <v>2243</v>
      </c>
      <c r="F130" s="152" t="s">
        <v>2147</v>
      </c>
      <c r="I130" s="153"/>
      <c r="J130" s="154">
        <f>BK130</f>
        <v>0</v>
      </c>
      <c r="L130" s="150"/>
      <c r="M130" s="155"/>
      <c r="N130" s="156"/>
      <c r="O130" s="156"/>
      <c r="P130" s="157">
        <f>SUM(P131:P152)</f>
        <v>0</v>
      </c>
      <c r="Q130" s="156"/>
      <c r="R130" s="157">
        <f>SUM(R131:R152)</f>
        <v>0</v>
      </c>
      <c r="S130" s="156"/>
      <c r="T130" s="158">
        <f>SUM(T131:T152)</f>
        <v>0</v>
      </c>
      <c r="AR130" s="151" t="s">
        <v>85</v>
      </c>
      <c r="AT130" s="159" t="s">
        <v>77</v>
      </c>
      <c r="AU130" s="159" t="s">
        <v>78</v>
      </c>
      <c r="AY130" s="151" t="s">
        <v>158</v>
      </c>
      <c r="BK130" s="160">
        <f>SUM(BK131:BK152)</f>
        <v>0</v>
      </c>
    </row>
    <row r="131" spans="1:65" s="2" customFormat="1" ht="16.5" customHeight="1">
      <c r="A131" s="29"/>
      <c r="B131" s="163"/>
      <c r="C131" s="164" t="s">
        <v>189</v>
      </c>
      <c r="D131" s="164" t="s">
        <v>160</v>
      </c>
      <c r="E131" s="165" t="s">
        <v>2280</v>
      </c>
      <c r="F131" s="166" t="s">
        <v>2281</v>
      </c>
      <c r="G131" s="167" t="s">
        <v>251</v>
      </c>
      <c r="H131" s="168">
        <v>16</v>
      </c>
      <c r="I131" s="169"/>
      <c r="J131" s="170">
        <f t="shared" ref="J131:J152" si="10">ROUND(I131*H131,2)</f>
        <v>0</v>
      </c>
      <c r="K131" s="171"/>
      <c r="L131" s="30"/>
      <c r="M131" s="172" t="s">
        <v>1</v>
      </c>
      <c r="N131" s="173" t="s">
        <v>44</v>
      </c>
      <c r="O131" s="55"/>
      <c r="P131" s="174">
        <f t="shared" ref="P131:P152" si="11">O131*H131</f>
        <v>0</v>
      </c>
      <c r="Q131" s="174">
        <v>0</v>
      </c>
      <c r="R131" s="174">
        <f t="shared" ref="R131:R152" si="12">Q131*H131</f>
        <v>0</v>
      </c>
      <c r="S131" s="174">
        <v>0</v>
      </c>
      <c r="T131" s="175">
        <f t="shared" ref="T131:T152" si="1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164</v>
      </c>
      <c r="AT131" s="176" t="s">
        <v>160</v>
      </c>
      <c r="AU131" s="176" t="s">
        <v>85</v>
      </c>
      <c r="AY131" s="14" t="s">
        <v>158</v>
      </c>
      <c r="BE131" s="177">
        <f t="shared" ref="BE131:BE152" si="14">IF(N131="základná",J131,0)</f>
        <v>0</v>
      </c>
      <c r="BF131" s="177">
        <f t="shared" ref="BF131:BF152" si="15">IF(N131="znížená",J131,0)</f>
        <v>0</v>
      </c>
      <c r="BG131" s="177">
        <f t="shared" ref="BG131:BG152" si="16">IF(N131="zákl. prenesená",J131,0)</f>
        <v>0</v>
      </c>
      <c r="BH131" s="177">
        <f t="shared" ref="BH131:BH152" si="17">IF(N131="zníž. prenesená",J131,0)</f>
        <v>0</v>
      </c>
      <c r="BI131" s="177">
        <f t="shared" ref="BI131:BI152" si="18">IF(N131="nulová",J131,0)</f>
        <v>0</v>
      </c>
      <c r="BJ131" s="14" t="s">
        <v>91</v>
      </c>
      <c r="BK131" s="177">
        <f t="shared" ref="BK131:BK152" si="19">ROUND(I131*H131,2)</f>
        <v>0</v>
      </c>
      <c r="BL131" s="14" t="s">
        <v>164</v>
      </c>
      <c r="BM131" s="176" t="s">
        <v>224</v>
      </c>
    </row>
    <row r="132" spans="1:65" s="2" customFormat="1" ht="16.5" customHeight="1">
      <c r="A132" s="29"/>
      <c r="B132" s="163"/>
      <c r="C132" s="164" t="s">
        <v>194</v>
      </c>
      <c r="D132" s="164" t="s">
        <v>160</v>
      </c>
      <c r="E132" s="165" t="s">
        <v>2282</v>
      </c>
      <c r="F132" s="166" t="s">
        <v>2283</v>
      </c>
      <c r="G132" s="167" t="s">
        <v>1828</v>
      </c>
      <c r="H132" s="168">
        <v>1</v>
      </c>
      <c r="I132" s="169"/>
      <c r="J132" s="170">
        <f t="shared" si="10"/>
        <v>0</v>
      </c>
      <c r="K132" s="171"/>
      <c r="L132" s="30"/>
      <c r="M132" s="172" t="s">
        <v>1</v>
      </c>
      <c r="N132" s="173" t="s">
        <v>44</v>
      </c>
      <c r="O132" s="55"/>
      <c r="P132" s="174">
        <f t="shared" si="11"/>
        <v>0</v>
      </c>
      <c r="Q132" s="174">
        <v>0</v>
      </c>
      <c r="R132" s="174">
        <f t="shared" si="12"/>
        <v>0</v>
      </c>
      <c r="S132" s="174">
        <v>0</v>
      </c>
      <c r="T132" s="175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164</v>
      </c>
      <c r="AT132" s="176" t="s">
        <v>160</v>
      </c>
      <c r="AU132" s="176" t="s">
        <v>85</v>
      </c>
      <c r="AY132" s="14" t="s">
        <v>158</v>
      </c>
      <c r="BE132" s="177">
        <f t="shared" si="14"/>
        <v>0</v>
      </c>
      <c r="BF132" s="177">
        <f t="shared" si="15"/>
        <v>0</v>
      </c>
      <c r="BG132" s="177">
        <f t="shared" si="16"/>
        <v>0</v>
      </c>
      <c r="BH132" s="177">
        <f t="shared" si="17"/>
        <v>0</v>
      </c>
      <c r="BI132" s="177">
        <f t="shared" si="18"/>
        <v>0</v>
      </c>
      <c r="BJ132" s="14" t="s">
        <v>91</v>
      </c>
      <c r="BK132" s="177">
        <f t="shared" si="19"/>
        <v>0</v>
      </c>
      <c r="BL132" s="14" t="s">
        <v>164</v>
      </c>
      <c r="BM132" s="176" t="s">
        <v>233</v>
      </c>
    </row>
    <row r="133" spans="1:65" s="2" customFormat="1" ht="16.5" customHeight="1">
      <c r="A133" s="29"/>
      <c r="B133" s="163"/>
      <c r="C133" s="164" t="s">
        <v>199</v>
      </c>
      <c r="D133" s="164" t="s">
        <v>160</v>
      </c>
      <c r="E133" s="165" t="s">
        <v>2284</v>
      </c>
      <c r="F133" s="166" t="s">
        <v>2285</v>
      </c>
      <c r="G133" s="167" t="s">
        <v>231</v>
      </c>
      <c r="H133" s="168">
        <v>1</v>
      </c>
      <c r="I133" s="169"/>
      <c r="J133" s="170">
        <f t="shared" si="10"/>
        <v>0</v>
      </c>
      <c r="K133" s="171"/>
      <c r="L133" s="30"/>
      <c r="M133" s="172" t="s">
        <v>1</v>
      </c>
      <c r="N133" s="173" t="s">
        <v>44</v>
      </c>
      <c r="O133" s="55"/>
      <c r="P133" s="174">
        <f t="shared" si="11"/>
        <v>0</v>
      </c>
      <c r="Q133" s="174">
        <v>0</v>
      </c>
      <c r="R133" s="174">
        <f t="shared" si="12"/>
        <v>0</v>
      </c>
      <c r="S133" s="174">
        <v>0</v>
      </c>
      <c r="T133" s="175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164</v>
      </c>
      <c r="AT133" s="176" t="s">
        <v>160</v>
      </c>
      <c r="AU133" s="176" t="s">
        <v>85</v>
      </c>
      <c r="AY133" s="14" t="s">
        <v>158</v>
      </c>
      <c r="BE133" s="177">
        <f t="shared" si="14"/>
        <v>0</v>
      </c>
      <c r="BF133" s="177">
        <f t="shared" si="15"/>
        <v>0</v>
      </c>
      <c r="BG133" s="177">
        <f t="shared" si="16"/>
        <v>0</v>
      </c>
      <c r="BH133" s="177">
        <f t="shared" si="17"/>
        <v>0</v>
      </c>
      <c r="BI133" s="177">
        <f t="shared" si="18"/>
        <v>0</v>
      </c>
      <c r="BJ133" s="14" t="s">
        <v>91</v>
      </c>
      <c r="BK133" s="177">
        <f t="shared" si="19"/>
        <v>0</v>
      </c>
      <c r="BL133" s="14" t="s">
        <v>164</v>
      </c>
      <c r="BM133" s="176" t="s">
        <v>7</v>
      </c>
    </row>
    <row r="134" spans="1:65" s="2" customFormat="1" ht="21.75" customHeight="1">
      <c r="A134" s="29"/>
      <c r="B134" s="163"/>
      <c r="C134" s="164" t="s">
        <v>203</v>
      </c>
      <c r="D134" s="164" t="s">
        <v>160</v>
      </c>
      <c r="E134" s="165" t="s">
        <v>2286</v>
      </c>
      <c r="F134" s="166" t="s">
        <v>2287</v>
      </c>
      <c r="G134" s="167" t="s">
        <v>231</v>
      </c>
      <c r="H134" s="168">
        <v>2</v>
      </c>
      <c r="I134" s="169"/>
      <c r="J134" s="170">
        <f t="shared" si="10"/>
        <v>0</v>
      </c>
      <c r="K134" s="171"/>
      <c r="L134" s="30"/>
      <c r="M134" s="172" t="s">
        <v>1</v>
      </c>
      <c r="N134" s="173" t="s">
        <v>44</v>
      </c>
      <c r="O134" s="55"/>
      <c r="P134" s="174">
        <f t="shared" si="11"/>
        <v>0</v>
      </c>
      <c r="Q134" s="174">
        <v>0</v>
      </c>
      <c r="R134" s="174">
        <f t="shared" si="12"/>
        <v>0</v>
      </c>
      <c r="S134" s="174">
        <v>0</v>
      </c>
      <c r="T134" s="175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164</v>
      </c>
      <c r="AT134" s="176" t="s">
        <v>160</v>
      </c>
      <c r="AU134" s="176" t="s">
        <v>85</v>
      </c>
      <c r="AY134" s="14" t="s">
        <v>158</v>
      </c>
      <c r="BE134" s="177">
        <f t="shared" si="14"/>
        <v>0</v>
      </c>
      <c r="BF134" s="177">
        <f t="shared" si="15"/>
        <v>0</v>
      </c>
      <c r="BG134" s="177">
        <f t="shared" si="16"/>
        <v>0</v>
      </c>
      <c r="BH134" s="177">
        <f t="shared" si="17"/>
        <v>0</v>
      </c>
      <c r="BI134" s="177">
        <f t="shared" si="18"/>
        <v>0</v>
      </c>
      <c r="BJ134" s="14" t="s">
        <v>91</v>
      </c>
      <c r="BK134" s="177">
        <f t="shared" si="19"/>
        <v>0</v>
      </c>
      <c r="BL134" s="14" t="s">
        <v>164</v>
      </c>
      <c r="BM134" s="176" t="s">
        <v>248</v>
      </c>
    </row>
    <row r="135" spans="1:65" s="2" customFormat="1" ht="16.5" customHeight="1">
      <c r="A135" s="29"/>
      <c r="B135" s="163"/>
      <c r="C135" s="164" t="s">
        <v>208</v>
      </c>
      <c r="D135" s="164" t="s">
        <v>160</v>
      </c>
      <c r="E135" s="165" t="s">
        <v>2288</v>
      </c>
      <c r="F135" s="166" t="s">
        <v>2289</v>
      </c>
      <c r="G135" s="167" t="s">
        <v>2290</v>
      </c>
      <c r="H135" s="168">
        <v>1</v>
      </c>
      <c r="I135" s="169"/>
      <c r="J135" s="170">
        <f t="shared" si="10"/>
        <v>0</v>
      </c>
      <c r="K135" s="171"/>
      <c r="L135" s="30"/>
      <c r="M135" s="172" t="s">
        <v>1</v>
      </c>
      <c r="N135" s="173" t="s">
        <v>44</v>
      </c>
      <c r="O135" s="55"/>
      <c r="P135" s="174">
        <f t="shared" si="11"/>
        <v>0</v>
      </c>
      <c r="Q135" s="174">
        <v>0</v>
      </c>
      <c r="R135" s="174">
        <f t="shared" si="12"/>
        <v>0</v>
      </c>
      <c r="S135" s="174">
        <v>0</v>
      </c>
      <c r="T135" s="175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164</v>
      </c>
      <c r="AT135" s="176" t="s">
        <v>160</v>
      </c>
      <c r="AU135" s="176" t="s">
        <v>85</v>
      </c>
      <c r="AY135" s="14" t="s">
        <v>158</v>
      </c>
      <c r="BE135" s="177">
        <f t="shared" si="14"/>
        <v>0</v>
      </c>
      <c r="BF135" s="177">
        <f t="shared" si="15"/>
        <v>0</v>
      </c>
      <c r="BG135" s="177">
        <f t="shared" si="16"/>
        <v>0</v>
      </c>
      <c r="BH135" s="177">
        <f t="shared" si="17"/>
        <v>0</v>
      </c>
      <c r="BI135" s="177">
        <f t="shared" si="18"/>
        <v>0</v>
      </c>
      <c r="BJ135" s="14" t="s">
        <v>91</v>
      </c>
      <c r="BK135" s="177">
        <f t="shared" si="19"/>
        <v>0</v>
      </c>
      <c r="BL135" s="14" t="s">
        <v>164</v>
      </c>
      <c r="BM135" s="176" t="s">
        <v>257</v>
      </c>
    </row>
    <row r="136" spans="1:65" s="2" customFormat="1" ht="16.5" customHeight="1">
      <c r="A136" s="29"/>
      <c r="B136" s="163"/>
      <c r="C136" s="164" t="s">
        <v>212</v>
      </c>
      <c r="D136" s="164" t="s">
        <v>160</v>
      </c>
      <c r="E136" s="165" t="s">
        <v>2291</v>
      </c>
      <c r="F136" s="166" t="s">
        <v>2292</v>
      </c>
      <c r="G136" s="167" t="s">
        <v>251</v>
      </c>
      <c r="H136" s="168">
        <v>9.8000000000000007</v>
      </c>
      <c r="I136" s="169"/>
      <c r="J136" s="170">
        <f t="shared" si="10"/>
        <v>0</v>
      </c>
      <c r="K136" s="171"/>
      <c r="L136" s="30"/>
      <c r="M136" s="172" t="s">
        <v>1</v>
      </c>
      <c r="N136" s="173" t="s">
        <v>44</v>
      </c>
      <c r="O136" s="55"/>
      <c r="P136" s="174">
        <f t="shared" si="11"/>
        <v>0</v>
      </c>
      <c r="Q136" s="174">
        <v>0</v>
      </c>
      <c r="R136" s="174">
        <f t="shared" si="12"/>
        <v>0</v>
      </c>
      <c r="S136" s="174">
        <v>0</v>
      </c>
      <c r="T136" s="175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164</v>
      </c>
      <c r="AT136" s="176" t="s">
        <v>160</v>
      </c>
      <c r="AU136" s="176" t="s">
        <v>85</v>
      </c>
      <c r="AY136" s="14" t="s">
        <v>158</v>
      </c>
      <c r="BE136" s="177">
        <f t="shared" si="14"/>
        <v>0</v>
      </c>
      <c r="BF136" s="177">
        <f t="shared" si="15"/>
        <v>0</v>
      </c>
      <c r="BG136" s="177">
        <f t="shared" si="16"/>
        <v>0</v>
      </c>
      <c r="BH136" s="177">
        <f t="shared" si="17"/>
        <v>0</v>
      </c>
      <c r="BI136" s="177">
        <f t="shared" si="18"/>
        <v>0</v>
      </c>
      <c r="BJ136" s="14" t="s">
        <v>91</v>
      </c>
      <c r="BK136" s="177">
        <f t="shared" si="19"/>
        <v>0</v>
      </c>
      <c r="BL136" s="14" t="s">
        <v>164</v>
      </c>
      <c r="BM136" s="176" t="s">
        <v>265</v>
      </c>
    </row>
    <row r="137" spans="1:65" s="2" customFormat="1" ht="16.5" customHeight="1">
      <c r="A137" s="29"/>
      <c r="B137" s="163"/>
      <c r="C137" s="164" t="s">
        <v>216</v>
      </c>
      <c r="D137" s="164" t="s">
        <v>160</v>
      </c>
      <c r="E137" s="165" t="s">
        <v>2293</v>
      </c>
      <c r="F137" s="166" t="s">
        <v>2294</v>
      </c>
      <c r="G137" s="167" t="s">
        <v>251</v>
      </c>
      <c r="H137" s="168">
        <v>7.5</v>
      </c>
      <c r="I137" s="169"/>
      <c r="J137" s="170">
        <f t="shared" si="10"/>
        <v>0</v>
      </c>
      <c r="K137" s="171"/>
      <c r="L137" s="30"/>
      <c r="M137" s="172" t="s">
        <v>1</v>
      </c>
      <c r="N137" s="173" t="s">
        <v>44</v>
      </c>
      <c r="O137" s="55"/>
      <c r="P137" s="174">
        <f t="shared" si="11"/>
        <v>0</v>
      </c>
      <c r="Q137" s="174">
        <v>0</v>
      </c>
      <c r="R137" s="174">
        <f t="shared" si="12"/>
        <v>0</v>
      </c>
      <c r="S137" s="174">
        <v>0</v>
      </c>
      <c r="T137" s="175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164</v>
      </c>
      <c r="AT137" s="176" t="s">
        <v>160</v>
      </c>
      <c r="AU137" s="176" t="s">
        <v>85</v>
      </c>
      <c r="AY137" s="14" t="s">
        <v>158</v>
      </c>
      <c r="BE137" s="177">
        <f t="shared" si="14"/>
        <v>0</v>
      </c>
      <c r="BF137" s="177">
        <f t="shared" si="15"/>
        <v>0</v>
      </c>
      <c r="BG137" s="177">
        <f t="shared" si="16"/>
        <v>0</v>
      </c>
      <c r="BH137" s="177">
        <f t="shared" si="17"/>
        <v>0</v>
      </c>
      <c r="BI137" s="177">
        <f t="shared" si="18"/>
        <v>0</v>
      </c>
      <c r="BJ137" s="14" t="s">
        <v>91</v>
      </c>
      <c r="BK137" s="177">
        <f t="shared" si="19"/>
        <v>0</v>
      </c>
      <c r="BL137" s="14" t="s">
        <v>164</v>
      </c>
      <c r="BM137" s="176" t="s">
        <v>273</v>
      </c>
    </row>
    <row r="138" spans="1:65" s="2" customFormat="1" ht="16.5" customHeight="1">
      <c r="A138" s="29"/>
      <c r="B138" s="163"/>
      <c r="C138" s="164" t="s">
        <v>220</v>
      </c>
      <c r="D138" s="164" t="s">
        <v>160</v>
      </c>
      <c r="E138" s="165" t="s">
        <v>2295</v>
      </c>
      <c r="F138" s="166" t="s">
        <v>2296</v>
      </c>
      <c r="G138" s="167" t="s">
        <v>251</v>
      </c>
      <c r="H138" s="168">
        <v>7.5</v>
      </c>
      <c r="I138" s="169"/>
      <c r="J138" s="170">
        <f t="shared" si="10"/>
        <v>0</v>
      </c>
      <c r="K138" s="171"/>
      <c r="L138" s="30"/>
      <c r="M138" s="172" t="s">
        <v>1</v>
      </c>
      <c r="N138" s="173" t="s">
        <v>44</v>
      </c>
      <c r="O138" s="55"/>
      <c r="P138" s="174">
        <f t="shared" si="11"/>
        <v>0</v>
      </c>
      <c r="Q138" s="174">
        <v>0</v>
      </c>
      <c r="R138" s="174">
        <f t="shared" si="12"/>
        <v>0</v>
      </c>
      <c r="S138" s="174">
        <v>0</v>
      </c>
      <c r="T138" s="175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164</v>
      </c>
      <c r="AT138" s="176" t="s">
        <v>160</v>
      </c>
      <c r="AU138" s="176" t="s">
        <v>85</v>
      </c>
      <c r="AY138" s="14" t="s">
        <v>158</v>
      </c>
      <c r="BE138" s="177">
        <f t="shared" si="14"/>
        <v>0</v>
      </c>
      <c r="BF138" s="177">
        <f t="shared" si="15"/>
        <v>0</v>
      </c>
      <c r="BG138" s="177">
        <f t="shared" si="16"/>
        <v>0</v>
      </c>
      <c r="BH138" s="177">
        <f t="shared" si="17"/>
        <v>0</v>
      </c>
      <c r="BI138" s="177">
        <f t="shared" si="18"/>
        <v>0</v>
      </c>
      <c r="BJ138" s="14" t="s">
        <v>91</v>
      </c>
      <c r="BK138" s="177">
        <f t="shared" si="19"/>
        <v>0</v>
      </c>
      <c r="BL138" s="14" t="s">
        <v>164</v>
      </c>
      <c r="BM138" s="176" t="s">
        <v>281</v>
      </c>
    </row>
    <row r="139" spans="1:65" s="2" customFormat="1" ht="16.5" customHeight="1">
      <c r="A139" s="29"/>
      <c r="B139" s="163"/>
      <c r="C139" s="164" t="s">
        <v>224</v>
      </c>
      <c r="D139" s="164" t="s">
        <v>160</v>
      </c>
      <c r="E139" s="165" t="s">
        <v>2293</v>
      </c>
      <c r="F139" s="166" t="s">
        <v>2294</v>
      </c>
      <c r="G139" s="167" t="s">
        <v>251</v>
      </c>
      <c r="H139" s="168">
        <v>7.5</v>
      </c>
      <c r="I139" s="169"/>
      <c r="J139" s="170">
        <f t="shared" si="10"/>
        <v>0</v>
      </c>
      <c r="K139" s="171"/>
      <c r="L139" s="30"/>
      <c r="M139" s="172" t="s">
        <v>1</v>
      </c>
      <c r="N139" s="173" t="s">
        <v>44</v>
      </c>
      <c r="O139" s="55"/>
      <c r="P139" s="174">
        <f t="shared" si="11"/>
        <v>0</v>
      </c>
      <c r="Q139" s="174">
        <v>0</v>
      </c>
      <c r="R139" s="174">
        <f t="shared" si="12"/>
        <v>0</v>
      </c>
      <c r="S139" s="174">
        <v>0</v>
      </c>
      <c r="T139" s="175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164</v>
      </c>
      <c r="AT139" s="176" t="s">
        <v>160</v>
      </c>
      <c r="AU139" s="176" t="s">
        <v>85</v>
      </c>
      <c r="AY139" s="14" t="s">
        <v>158</v>
      </c>
      <c r="BE139" s="177">
        <f t="shared" si="14"/>
        <v>0</v>
      </c>
      <c r="BF139" s="177">
        <f t="shared" si="15"/>
        <v>0</v>
      </c>
      <c r="BG139" s="177">
        <f t="shared" si="16"/>
        <v>0</v>
      </c>
      <c r="BH139" s="177">
        <f t="shared" si="17"/>
        <v>0</v>
      </c>
      <c r="BI139" s="177">
        <f t="shared" si="18"/>
        <v>0</v>
      </c>
      <c r="BJ139" s="14" t="s">
        <v>91</v>
      </c>
      <c r="BK139" s="177">
        <f t="shared" si="19"/>
        <v>0</v>
      </c>
      <c r="BL139" s="14" t="s">
        <v>164</v>
      </c>
      <c r="BM139" s="176" t="s">
        <v>293</v>
      </c>
    </row>
    <row r="140" spans="1:65" s="2" customFormat="1" ht="16.5" customHeight="1">
      <c r="A140" s="29"/>
      <c r="B140" s="163"/>
      <c r="C140" s="164" t="s">
        <v>228</v>
      </c>
      <c r="D140" s="164" t="s">
        <v>160</v>
      </c>
      <c r="E140" s="165" t="s">
        <v>2297</v>
      </c>
      <c r="F140" s="166" t="s">
        <v>2298</v>
      </c>
      <c r="G140" s="167" t="s">
        <v>251</v>
      </c>
      <c r="H140" s="168">
        <v>3.3239999999999998</v>
      </c>
      <c r="I140" s="169"/>
      <c r="J140" s="170">
        <f t="shared" si="10"/>
        <v>0</v>
      </c>
      <c r="K140" s="171"/>
      <c r="L140" s="30"/>
      <c r="M140" s="172" t="s">
        <v>1</v>
      </c>
      <c r="N140" s="173" t="s">
        <v>44</v>
      </c>
      <c r="O140" s="55"/>
      <c r="P140" s="174">
        <f t="shared" si="11"/>
        <v>0</v>
      </c>
      <c r="Q140" s="174">
        <v>0</v>
      </c>
      <c r="R140" s="174">
        <f t="shared" si="12"/>
        <v>0</v>
      </c>
      <c r="S140" s="174">
        <v>0</v>
      </c>
      <c r="T140" s="175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164</v>
      </c>
      <c r="AT140" s="176" t="s">
        <v>160</v>
      </c>
      <c r="AU140" s="176" t="s">
        <v>85</v>
      </c>
      <c r="AY140" s="14" t="s">
        <v>158</v>
      </c>
      <c r="BE140" s="177">
        <f t="shared" si="14"/>
        <v>0</v>
      </c>
      <c r="BF140" s="177">
        <f t="shared" si="15"/>
        <v>0</v>
      </c>
      <c r="BG140" s="177">
        <f t="shared" si="16"/>
        <v>0</v>
      </c>
      <c r="BH140" s="177">
        <f t="shared" si="17"/>
        <v>0</v>
      </c>
      <c r="BI140" s="177">
        <f t="shared" si="18"/>
        <v>0</v>
      </c>
      <c r="BJ140" s="14" t="s">
        <v>91</v>
      </c>
      <c r="BK140" s="177">
        <f t="shared" si="19"/>
        <v>0</v>
      </c>
      <c r="BL140" s="14" t="s">
        <v>164</v>
      </c>
      <c r="BM140" s="176" t="s">
        <v>303</v>
      </c>
    </row>
    <row r="141" spans="1:65" s="2" customFormat="1" ht="21.75" customHeight="1">
      <c r="A141" s="29"/>
      <c r="B141" s="163"/>
      <c r="C141" s="164" t="s">
        <v>233</v>
      </c>
      <c r="D141" s="164" t="s">
        <v>160</v>
      </c>
      <c r="E141" s="165" t="s">
        <v>2299</v>
      </c>
      <c r="F141" s="166" t="s">
        <v>2300</v>
      </c>
      <c r="G141" s="167" t="s">
        <v>251</v>
      </c>
      <c r="H141" s="168">
        <v>3.3239999999999998</v>
      </c>
      <c r="I141" s="169"/>
      <c r="J141" s="170">
        <f t="shared" si="10"/>
        <v>0</v>
      </c>
      <c r="K141" s="171"/>
      <c r="L141" s="30"/>
      <c r="M141" s="172" t="s">
        <v>1</v>
      </c>
      <c r="N141" s="173" t="s">
        <v>44</v>
      </c>
      <c r="O141" s="55"/>
      <c r="P141" s="174">
        <f t="shared" si="11"/>
        <v>0</v>
      </c>
      <c r="Q141" s="174">
        <v>0</v>
      </c>
      <c r="R141" s="174">
        <f t="shared" si="12"/>
        <v>0</v>
      </c>
      <c r="S141" s="174">
        <v>0</v>
      </c>
      <c r="T141" s="175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164</v>
      </c>
      <c r="AT141" s="176" t="s">
        <v>160</v>
      </c>
      <c r="AU141" s="176" t="s">
        <v>85</v>
      </c>
      <c r="AY141" s="14" t="s">
        <v>158</v>
      </c>
      <c r="BE141" s="177">
        <f t="shared" si="14"/>
        <v>0</v>
      </c>
      <c r="BF141" s="177">
        <f t="shared" si="15"/>
        <v>0</v>
      </c>
      <c r="BG141" s="177">
        <f t="shared" si="16"/>
        <v>0</v>
      </c>
      <c r="BH141" s="177">
        <f t="shared" si="17"/>
        <v>0</v>
      </c>
      <c r="BI141" s="177">
        <f t="shared" si="18"/>
        <v>0</v>
      </c>
      <c r="BJ141" s="14" t="s">
        <v>91</v>
      </c>
      <c r="BK141" s="177">
        <f t="shared" si="19"/>
        <v>0</v>
      </c>
      <c r="BL141" s="14" t="s">
        <v>164</v>
      </c>
      <c r="BM141" s="176" t="s">
        <v>313</v>
      </c>
    </row>
    <row r="142" spans="1:65" s="2" customFormat="1" ht="16.5" customHeight="1">
      <c r="A142" s="29"/>
      <c r="B142" s="163"/>
      <c r="C142" s="164" t="s">
        <v>237</v>
      </c>
      <c r="D142" s="164" t="s">
        <v>160</v>
      </c>
      <c r="E142" s="165" t="s">
        <v>2301</v>
      </c>
      <c r="F142" s="166" t="s">
        <v>2302</v>
      </c>
      <c r="G142" s="167" t="s">
        <v>231</v>
      </c>
      <c r="H142" s="168">
        <v>2</v>
      </c>
      <c r="I142" s="169"/>
      <c r="J142" s="170">
        <f t="shared" si="10"/>
        <v>0</v>
      </c>
      <c r="K142" s="171"/>
      <c r="L142" s="30"/>
      <c r="M142" s="172" t="s">
        <v>1</v>
      </c>
      <c r="N142" s="173" t="s">
        <v>44</v>
      </c>
      <c r="O142" s="55"/>
      <c r="P142" s="174">
        <f t="shared" si="11"/>
        <v>0</v>
      </c>
      <c r="Q142" s="174">
        <v>0</v>
      </c>
      <c r="R142" s="174">
        <f t="shared" si="12"/>
        <v>0</v>
      </c>
      <c r="S142" s="174">
        <v>0</v>
      </c>
      <c r="T142" s="175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164</v>
      </c>
      <c r="AT142" s="176" t="s">
        <v>160</v>
      </c>
      <c r="AU142" s="176" t="s">
        <v>85</v>
      </c>
      <c r="AY142" s="14" t="s">
        <v>158</v>
      </c>
      <c r="BE142" s="177">
        <f t="shared" si="14"/>
        <v>0</v>
      </c>
      <c r="BF142" s="177">
        <f t="shared" si="15"/>
        <v>0</v>
      </c>
      <c r="BG142" s="177">
        <f t="shared" si="16"/>
        <v>0</v>
      </c>
      <c r="BH142" s="177">
        <f t="shared" si="17"/>
        <v>0</v>
      </c>
      <c r="BI142" s="177">
        <f t="shared" si="18"/>
        <v>0</v>
      </c>
      <c r="BJ142" s="14" t="s">
        <v>91</v>
      </c>
      <c r="BK142" s="177">
        <f t="shared" si="19"/>
        <v>0</v>
      </c>
      <c r="BL142" s="14" t="s">
        <v>164</v>
      </c>
      <c r="BM142" s="176" t="s">
        <v>325</v>
      </c>
    </row>
    <row r="143" spans="1:65" s="2" customFormat="1" ht="16.5" customHeight="1">
      <c r="A143" s="29"/>
      <c r="B143" s="163"/>
      <c r="C143" s="164" t="s">
        <v>7</v>
      </c>
      <c r="D143" s="164" t="s">
        <v>160</v>
      </c>
      <c r="E143" s="165" t="s">
        <v>2303</v>
      </c>
      <c r="F143" s="166" t="s">
        <v>2304</v>
      </c>
      <c r="G143" s="167" t="s">
        <v>231</v>
      </c>
      <c r="H143" s="168">
        <v>1</v>
      </c>
      <c r="I143" s="169"/>
      <c r="J143" s="170">
        <f t="shared" si="10"/>
        <v>0</v>
      </c>
      <c r="K143" s="171"/>
      <c r="L143" s="30"/>
      <c r="M143" s="172" t="s">
        <v>1</v>
      </c>
      <c r="N143" s="173" t="s">
        <v>44</v>
      </c>
      <c r="O143" s="55"/>
      <c r="P143" s="174">
        <f t="shared" si="11"/>
        <v>0</v>
      </c>
      <c r="Q143" s="174">
        <v>0</v>
      </c>
      <c r="R143" s="174">
        <f t="shared" si="12"/>
        <v>0</v>
      </c>
      <c r="S143" s="174">
        <v>0</v>
      </c>
      <c r="T143" s="175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164</v>
      </c>
      <c r="AT143" s="176" t="s">
        <v>160</v>
      </c>
      <c r="AU143" s="176" t="s">
        <v>85</v>
      </c>
      <c r="AY143" s="14" t="s">
        <v>158</v>
      </c>
      <c r="BE143" s="177">
        <f t="shared" si="14"/>
        <v>0</v>
      </c>
      <c r="BF143" s="177">
        <f t="shared" si="15"/>
        <v>0</v>
      </c>
      <c r="BG143" s="177">
        <f t="shared" si="16"/>
        <v>0</v>
      </c>
      <c r="BH143" s="177">
        <f t="shared" si="17"/>
        <v>0</v>
      </c>
      <c r="BI143" s="177">
        <f t="shared" si="18"/>
        <v>0</v>
      </c>
      <c r="BJ143" s="14" t="s">
        <v>91</v>
      </c>
      <c r="BK143" s="177">
        <f t="shared" si="19"/>
        <v>0</v>
      </c>
      <c r="BL143" s="14" t="s">
        <v>164</v>
      </c>
      <c r="BM143" s="176" t="s">
        <v>337</v>
      </c>
    </row>
    <row r="144" spans="1:65" s="2" customFormat="1" ht="16.5" customHeight="1">
      <c r="A144" s="29"/>
      <c r="B144" s="163"/>
      <c r="C144" s="164" t="s">
        <v>244</v>
      </c>
      <c r="D144" s="164" t="s">
        <v>160</v>
      </c>
      <c r="E144" s="165" t="s">
        <v>2305</v>
      </c>
      <c r="F144" s="166" t="s">
        <v>2306</v>
      </c>
      <c r="G144" s="167" t="s">
        <v>231</v>
      </c>
      <c r="H144" s="168">
        <v>1</v>
      </c>
      <c r="I144" s="169"/>
      <c r="J144" s="170">
        <f t="shared" si="10"/>
        <v>0</v>
      </c>
      <c r="K144" s="171"/>
      <c r="L144" s="30"/>
      <c r="M144" s="172" t="s">
        <v>1</v>
      </c>
      <c r="N144" s="173" t="s">
        <v>44</v>
      </c>
      <c r="O144" s="55"/>
      <c r="P144" s="174">
        <f t="shared" si="11"/>
        <v>0</v>
      </c>
      <c r="Q144" s="174">
        <v>0</v>
      </c>
      <c r="R144" s="174">
        <f t="shared" si="12"/>
        <v>0</v>
      </c>
      <c r="S144" s="174">
        <v>0</v>
      </c>
      <c r="T144" s="175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164</v>
      </c>
      <c r="AT144" s="176" t="s">
        <v>160</v>
      </c>
      <c r="AU144" s="176" t="s">
        <v>85</v>
      </c>
      <c r="AY144" s="14" t="s">
        <v>158</v>
      </c>
      <c r="BE144" s="177">
        <f t="shared" si="14"/>
        <v>0</v>
      </c>
      <c r="BF144" s="177">
        <f t="shared" si="15"/>
        <v>0</v>
      </c>
      <c r="BG144" s="177">
        <f t="shared" si="16"/>
        <v>0</v>
      </c>
      <c r="BH144" s="177">
        <f t="shared" si="17"/>
        <v>0</v>
      </c>
      <c r="BI144" s="177">
        <f t="shared" si="18"/>
        <v>0</v>
      </c>
      <c r="BJ144" s="14" t="s">
        <v>91</v>
      </c>
      <c r="BK144" s="177">
        <f t="shared" si="19"/>
        <v>0</v>
      </c>
      <c r="BL144" s="14" t="s">
        <v>164</v>
      </c>
      <c r="BM144" s="176" t="s">
        <v>491</v>
      </c>
    </row>
    <row r="145" spans="1:65" s="2" customFormat="1" ht="16.5" customHeight="1">
      <c r="A145" s="29"/>
      <c r="B145" s="163"/>
      <c r="C145" s="164" t="s">
        <v>248</v>
      </c>
      <c r="D145" s="164" t="s">
        <v>160</v>
      </c>
      <c r="E145" s="165" t="s">
        <v>2307</v>
      </c>
      <c r="F145" s="166" t="s">
        <v>2308</v>
      </c>
      <c r="G145" s="167" t="s">
        <v>231</v>
      </c>
      <c r="H145" s="168">
        <v>1</v>
      </c>
      <c r="I145" s="169"/>
      <c r="J145" s="170">
        <f t="shared" si="10"/>
        <v>0</v>
      </c>
      <c r="K145" s="171"/>
      <c r="L145" s="30"/>
      <c r="M145" s="172" t="s">
        <v>1</v>
      </c>
      <c r="N145" s="173" t="s">
        <v>44</v>
      </c>
      <c r="O145" s="55"/>
      <c r="P145" s="174">
        <f t="shared" si="11"/>
        <v>0</v>
      </c>
      <c r="Q145" s="174">
        <v>0</v>
      </c>
      <c r="R145" s="174">
        <f t="shared" si="12"/>
        <v>0</v>
      </c>
      <c r="S145" s="174">
        <v>0</v>
      </c>
      <c r="T145" s="175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164</v>
      </c>
      <c r="AT145" s="176" t="s">
        <v>160</v>
      </c>
      <c r="AU145" s="176" t="s">
        <v>85</v>
      </c>
      <c r="AY145" s="14" t="s">
        <v>158</v>
      </c>
      <c r="BE145" s="177">
        <f t="shared" si="14"/>
        <v>0</v>
      </c>
      <c r="BF145" s="177">
        <f t="shared" si="15"/>
        <v>0</v>
      </c>
      <c r="BG145" s="177">
        <f t="shared" si="16"/>
        <v>0</v>
      </c>
      <c r="BH145" s="177">
        <f t="shared" si="17"/>
        <v>0</v>
      </c>
      <c r="BI145" s="177">
        <f t="shared" si="18"/>
        <v>0</v>
      </c>
      <c r="BJ145" s="14" t="s">
        <v>91</v>
      </c>
      <c r="BK145" s="177">
        <f t="shared" si="19"/>
        <v>0</v>
      </c>
      <c r="BL145" s="14" t="s">
        <v>164</v>
      </c>
      <c r="BM145" s="176" t="s">
        <v>499</v>
      </c>
    </row>
    <row r="146" spans="1:65" s="2" customFormat="1" ht="21.75" customHeight="1">
      <c r="A146" s="29"/>
      <c r="B146" s="163"/>
      <c r="C146" s="164" t="s">
        <v>253</v>
      </c>
      <c r="D146" s="164" t="s">
        <v>160</v>
      </c>
      <c r="E146" s="165" t="s">
        <v>2309</v>
      </c>
      <c r="F146" s="166" t="s">
        <v>2310</v>
      </c>
      <c r="G146" s="167" t="s">
        <v>231</v>
      </c>
      <c r="H146" s="168">
        <v>1</v>
      </c>
      <c r="I146" s="169"/>
      <c r="J146" s="170">
        <f t="shared" si="10"/>
        <v>0</v>
      </c>
      <c r="K146" s="171"/>
      <c r="L146" s="30"/>
      <c r="M146" s="172" t="s">
        <v>1</v>
      </c>
      <c r="N146" s="173" t="s">
        <v>44</v>
      </c>
      <c r="O146" s="55"/>
      <c r="P146" s="174">
        <f t="shared" si="11"/>
        <v>0</v>
      </c>
      <c r="Q146" s="174">
        <v>0</v>
      </c>
      <c r="R146" s="174">
        <f t="shared" si="12"/>
        <v>0</v>
      </c>
      <c r="S146" s="174">
        <v>0</v>
      </c>
      <c r="T146" s="175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164</v>
      </c>
      <c r="AT146" s="176" t="s">
        <v>160</v>
      </c>
      <c r="AU146" s="176" t="s">
        <v>85</v>
      </c>
      <c r="AY146" s="14" t="s">
        <v>158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14" t="s">
        <v>91</v>
      </c>
      <c r="BK146" s="177">
        <f t="shared" si="19"/>
        <v>0</v>
      </c>
      <c r="BL146" s="14" t="s">
        <v>164</v>
      </c>
      <c r="BM146" s="176" t="s">
        <v>507</v>
      </c>
    </row>
    <row r="147" spans="1:65" s="2" customFormat="1" ht="16.5" customHeight="1">
      <c r="A147" s="29"/>
      <c r="B147" s="163"/>
      <c r="C147" s="164" t="s">
        <v>257</v>
      </c>
      <c r="D147" s="164" t="s">
        <v>160</v>
      </c>
      <c r="E147" s="165" t="s">
        <v>2311</v>
      </c>
      <c r="F147" s="166" t="s">
        <v>2312</v>
      </c>
      <c r="G147" s="167" t="s">
        <v>251</v>
      </c>
      <c r="H147" s="168">
        <v>11</v>
      </c>
      <c r="I147" s="169"/>
      <c r="J147" s="170">
        <f t="shared" si="10"/>
        <v>0</v>
      </c>
      <c r="K147" s="171"/>
      <c r="L147" s="30"/>
      <c r="M147" s="172" t="s">
        <v>1</v>
      </c>
      <c r="N147" s="173" t="s">
        <v>44</v>
      </c>
      <c r="O147" s="55"/>
      <c r="P147" s="174">
        <f t="shared" si="11"/>
        <v>0</v>
      </c>
      <c r="Q147" s="174">
        <v>0</v>
      </c>
      <c r="R147" s="174">
        <f t="shared" si="12"/>
        <v>0</v>
      </c>
      <c r="S147" s="174">
        <v>0</v>
      </c>
      <c r="T147" s="175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164</v>
      </c>
      <c r="AT147" s="176" t="s">
        <v>160</v>
      </c>
      <c r="AU147" s="176" t="s">
        <v>85</v>
      </c>
      <c r="AY147" s="14" t="s">
        <v>158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4" t="s">
        <v>91</v>
      </c>
      <c r="BK147" s="177">
        <f t="shared" si="19"/>
        <v>0</v>
      </c>
      <c r="BL147" s="14" t="s">
        <v>164</v>
      </c>
      <c r="BM147" s="176" t="s">
        <v>514</v>
      </c>
    </row>
    <row r="148" spans="1:65" s="2" customFormat="1" ht="16.5" customHeight="1">
      <c r="A148" s="29"/>
      <c r="B148" s="163"/>
      <c r="C148" s="164" t="s">
        <v>261</v>
      </c>
      <c r="D148" s="164" t="s">
        <v>160</v>
      </c>
      <c r="E148" s="165" t="s">
        <v>2313</v>
      </c>
      <c r="F148" s="166" t="s">
        <v>2314</v>
      </c>
      <c r="G148" s="167" t="s">
        <v>251</v>
      </c>
      <c r="H148" s="168">
        <v>8.5</v>
      </c>
      <c r="I148" s="169"/>
      <c r="J148" s="170">
        <f t="shared" si="10"/>
        <v>0</v>
      </c>
      <c r="K148" s="171"/>
      <c r="L148" s="30"/>
      <c r="M148" s="172" t="s">
        <v>1</v>
      </c>
      <c r="N148" s="173" t="s">
        <v>44</v>
      </c>
      <c r="O148" s="55"/>
      <c r="P148" s="174">
        <f t="shared" si="11"/>
        <v>0</v>
      </c>
      <c r="Q148" s="174">
        <v>0</v>
      </c>
      <c r="R148" s="174">
        <f t="shared" si="12"/>
        <v>0</v>
      </c>
      <c r="S148" s="174">
        <v>0</v>
      </c>
      <c r="T148" s="175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164</v>
      </c>
      <c r="AT148" s="176" t="s">
        <v>160</v>
      </c>
      <c r="AU148" s="176" t="s">
        <v>85</v>
      </c>
      <c r="AY148" s="14" t="s">
        <v>158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4" t="s">
        <v>91</v>
      </c>
      <c r="BK148" s="177">
        <f t="shared" si="19"/>
        <v>0</v>
      </c>
      <c r="BL148" s="14" t="s">
        <v>164</v>
      </c>
      <c r="BM148" s="176" t="s">
        <v>522</v>
      </c>
    </row>
    <row r="149" spans="1:65" s="2" customFormat="1" ht="16.5" customHeight="1">
      <c r="A149" s="29"/>
      <c r="B149" s="163"/>
      <c r="C149" s="164" t="s">
        <v>265</v>
      </c>
      <c r="D149" s="164" t="s">
        <v>160</v>
      </c>
      <c r="E149" s="165" t="s">
        <v>2315</v>
      </c>
      <c r="F149" s="166" t="s">
        <v>2316</v>
      </c>
      <c r="G149" s="167" t="s">
        <v>251</v>
      </c>
      <c r="H149" s="168">
        <v>8.5</v>
      </c>
      <c r="I149" s="169"/>
      <c r="J149" s="170">
        <f t="shared" si="10"/>
        <v>0</v>
      </c>
      <c r="K149" s="171"/>
      <c r="L149" s="30"/>
      <c r="M149" s="172" t="s">
        <v>1</v>
      </c>
      <c r="N149" s="173" t="s">
        <v>44</v>
      </c>
      <c r="O149" s="55"/>
      <c r="P149" s="174">
        <f t="shared" si="11"/>
        <v>0</v>
      </c>
      <c r="Q149" s="174">
        <v>0</v>
      </c>
      <c r="R149" s="174">
        <f t="shared" si="12"/>
        <v>0</v>
      </c>
      <c r="S149" s="174">
        <v>0</v>
      </c>
      <c r="T149" s="175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164</v>
      </c>
      <c r="AT149" s="176" t="s">
        <v>160</v>
      </c>
      <c r="AU149" s="176" t="s">
        <v>85</v>
      </c>
      <c r="AY149" s="14" t="s">
        <v>158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4" t="s">
        <v>91</v>
      </c>
      <c r="BK149" s="177">
        <f t="shared" si="19"/>
        <v>0</v>
      </c>
      <c r="BL149" s="14" t="s">
        <v>164</v>
      </c>
      <c r="BM149" s="176" t="s">
        <v>530</v>
      </c>
    </row>
    <row r="150" spans="1:65" s="2" customFormat="1" ht="21.75" customHeight="1">
      <c r="A150" s="29"/>
      <c r="B150" s="163"/>
      <c r="C150" s="164" t="s">
        <v>269</v>
      </c>
      <c r="D150" s="164" t="s">
        <v>160</v>
      </c>
      <c r="E150" s="165" t="s">
        <v>2317</v>
      </c>
      <c r="F150" s="166" t="s">
        <v>2318</v>
      </c>
      <c r="G150" s="167" t="s">
        <v>231</v>
      </c>
      <c r="H150" s="168">
        <v>1</v>
      </c>
      <c r="I150" s="169"/>
      <c r="J150" s="170">
        <f t="shared" si="10"/>
        <v>0</v>
      </c>
      <c r="K150" s="171"/>
      <c r="L150" s="30"/>
      <c r="M150" s="172" t="s">
        <v>1</v>
      </c>
      <c r="N150" s="173" t="s">
        <v>44</v>
      </c>
      <c r="O150" s="55"/>
      <c r="P150" s="174">
        <f t="shared" si="11"/>
        <v>0</v>
      </c>
      <c r="Q150" s="174">
        <v>0</v>
      </c>
      <c r="R150" s="174">
        <f t="shared" si="12"/>
        <v>0</v>
      </c>
      <c r="S150" s="174">
        <v>0</v>
      </c>
      <c r="T150" s="17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164</v>
      </c>
      <c r="AT150" s="176" t="s">
        <v>160</v>
      </c>
      <c r="AU150" s="176" t="s">
        <v>85</v>
      </c>
      <c r="AY150" s="14" t="s">
        <v>158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4" t="s">
        <v>91</v>
      </c>
      <c r="BK150" s="177">
        <f t="shared" si="19"/>
        <v>0</v>
      </c>
      <c r="BL150" s="14" t="s">
        <v>164</v>
      </c>
      <c r="BM150" s="176" t="s">
        <v>538</v>
      </c>
    </row>
    <row r="151" spans="1:65" s="2" customFormat="1" ht="21.75" customHeight="1">
      <c r="A151" s="29"/>
      <c r="B151" s="163"/>
      <c r="C151" s="164" t="s">
        <v>273</v>
      </c>
      <c r="D151" s="164" t="s">
        <v>160</v>
      </c>
      <c r="E151" s="165" t="s">
        <v>2319</v>
      </c>
      <c r="F151" s="166" t="s">
        <v>2320</v>
      </c>
      <c r="G151" s="167" t="s">
        <v>251</v>
      </c>
      <c r="H151" s="168">
        <v>1.5</v>
      </c>
      <c r="I151" s="169"/>
      <c r="J151" s="170">
        <f t="shared" si="10"/>
        <v>0</v>
      </c>
      <c r="K151" s="171"/>
      <c r="L151" s="30"/>
      <c r="M151" s="172" t="s">
        <v>1</v>
      </c>
      <c r="N151" s="173" t="s">
        <v>44</v>
      </c>
      <c r="O151" s="55"/>
      <c r="P151" s="174">
        <f t="shared" si="11"/>
        <v>0</v>
      </c>
      <c r="Q151" s="174">
        <v>0</v>
      </c>
      <c r="R151" s="174">
        <f t="shared" si="12"/>
        <v>0</v>
      </c>
      <c r="S151" s="174">
        <v>0</v>
      </c>
      <c r="T151" s="17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164</v>
      </c>
      <c r="AT151" s="176" t="s">
        <v>160</v>
      </c>
      <c r="AU151" s="176" t="s">
        <v>85</v>
      </c>
      <c r="AY151" s="14" t="s">
        <v>158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91</v>
      </c>
      <c r="BK151" s="177">
        <f t="shared" si="19"/>
        <v>0</v>
      </c>
      <c r="BL151" s="14" t="s">
        <v>164</v>
      </c>
      <c r="BM151" s="176" t="s">
        <v>546</v>
      </c>
    </row>
    <row r="152" spans="1:65" s="2" customFormat="1" ht="16.5" customHeight="1">
      <c r="A152" s="29"/>
      <c r="B152" s="163"/>
      <c r="C152" s="164" t="s">
        <v>277</v>
      </c>
      <c r="D152" s="164" t="s">
        <v>160</v>
      </c>
      <c r="E152" s="165" t="s">
        <v>2321</v>
      </c>
      <c r="F152" s="166" t="s">
        <v>2322</v>
      </c>
      <c r="G152" s="167" t="s">
        <v>231</v>
      </c>
      <c r="H152" s="168">
        <v>1</v>
      </c>
      <c r="I152" s="169"/>
      <c r="J152" s="170">
        <f t="shared" si="10"/>
        <v>0</v>
      </c>
      <c r="K152" s="171"/>
      <c r="L152" s="30"/>
      <c r="M152" s="172" t="s">
        <v>1</v>
      </c>
      <c r="N152" s="173" t="s">
        <v>44</v>
      </c>
      <c r="O152" s="55"/>
      <c r="P152" s="174">
        <f t="shared" si="11"/>
        <v>0</v>
      </c>
      <c r="Q152" s="174">
        <v>0</v>
      </c>
      <c r="R152" s="174">
        <f t="shared" si="12"/>
        <v>0</v>
      </c>
      <c r="S152" s="174">
        <v>0</v>
      </c>
      <c r="T152" s="17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164</v>
      </c>
      <c r="AT152" s="176" t="s">
        <v>160</v>
      </c>
      <c r="AU152" s="176" t="s">
        <v>85</v>
      </c>
      <c r="AY152" s="14" t="s">
        <v>158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91</v>
      </c>
      <c r="BK152" s="177">
        <f t="shared" si="19"/>
        <v>0</v>
      </c>
      <c r="BL152" s="14" t="s">
        <v>164</v>
      </c>
      <c r="BM152" s="176" t="s">
        <v>554</v>
      </c>
    </row>
    <row r="153" spans="1:65" s="12" customFormat="1" ht="25.9" customHeight="1">
      <c r="B153" s="150"/>
      <c r="D153" s="151" t="s">
        <v>77</v>
      </c>
      <c r="E153" s="152" t="s">
        <v>2251</v>
      </c>
      <c r="F153" s="152" t="s">
        <v>2244</v>
      </c>
      <c r="I153" s="153"/>
      <c r="J153" s="154">
        <f>BK153</f>
        <v>0</v>
      </c>
      <c r="L153" s="150"/>
      <c r="M153" s="155"/>
      <c r="N153" s="156"/>
      <c r="O153" s="156"/>
      <c r="P153" s="157">
        <f>SUM(P154:P157)</f>
        <v>0</v>
      </c>
      <c r="Q153" s="156"/>
      <c r="R153" s="157">
        <f>SUM(R154:R157)</f>
        <v>0</v>
      </c>
      <c r="S153" s="156"/>
      <c r="T153" s="158">
        <f>SUM(T154:T157)</f>
        <v>0</v>
      </c>
      <c r="AR153" s="151" t="s">
        <v>85</v>
      </c>
      <c r="AT153" s="159" t="s">
        <v>77</v>
      </c>
      <c r="AU153" s="159" t="s">
        <v>78</v>
      </c>
      <c r="AY153" s="151" t="s">
        <v>158</v>
      </c>
      <c r="BK153" s="160">
        <f>SUM(BK154:BK157)</f>
        <v>0</v>
      </c>
    </row>
    <row r="154" spans="1:65" s="2" customFormat="1" ht="21.75" customHeight="1">
      <c r="A154" s="29"/>
      <c r="B154" s="163"/>
      <c r="C154" s="164" t="s">
        <v>281</v>
      </c>
      <c r="D154" s="164" t="s">
        <v>160</v>
      </c>
      <c r="E154" s="165" t="s">
        <v>2323</v>
      </c>
      <c r="F154" s="166" t="s">
        <v>2324</v>
      </c>
      <c r="G154" s="167" t="s">
        <v>1828</v>
      </c>
      <c r="H154" s="168">
        <v>1</v>
      </c>
      <c r="I154" s="169"/>
      <c r="J154" s="170">
        <f>ROUND(I154*H154,2)</f>
        <v>0</v>
      </c>
      <c r="K154" s="171"/>
      <c r="L154" s="30"/>
      <c r="M154" s="172" t="s">
        <v>1</v>
      </c>
      <c r="N154" s="173" t="s">
        <v>44</v>
      </c>
      <c r="O154" s="55"/>
      <c r="P154" s="174">
        <f>O154*H154</f>
        <v>0</v>
      </c>
      <c r="Q154" s="174">
        <v>0</v>
      </c>
      <c r="R154" s="174">
        <f>Q154*H154</f>
        <v>0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164</v>
      </c>
      <c r="AT154" s="176" t="s">
        <v>160</v>
      </c>
      <c r="AU154" s="176" t="s">
        <v>85</v>
      </c>
      <c r="AY154" s="14" t="s">
        <v>158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4" t="s">
        <v>91</v>
      </c>
      <c r="BK154" s="177">
        <f>ROUND(I154*H154,2)</f>
        <v>0</v>
      </c>
      <c r="BL154" s="14" t="s">
        <v>164</v>
      </c>
      <c r="BM154" s="176" t="s">
        <v>562</v>
      </c>
    </row>
    <row r="155" spans="1:65" s="2" customFormat="1" ht="16.5" customHeight="1">
      <c r="A155" s="29"/>
      <c r="B155" s="163"/>
      <c r="C155" s="164" t="s">
        <v>289</v>
      </c>
      <c r="D155" s="164" t="s">
        <v>160</v>
      </c>
      <c r="E155" s="165" t="s">
        <v>2325</v>
      </c>
      <c r="F155" s="166" t="s">
        <v>2248</v>
      </c>
      <c r="G155" s="167" t="s">
        <v>1828</v>
      </c>
      <c r="H155" s="168">
        <v>1</v>
      </c>
      <c r="I155" s="169"/>
      <c r="J155" s="170">
        <f>ROUND(I155*H155,2)</f>
        <v>0</v>
      </c>
      <c r="K155" s="171"/>
      <c r="L155" s="30"/>
      <c r="M155" s="172" t="s">
        <v>1</v>
      </c>
      <c r="N155" s="173" t="s">
        <v>44</v>
      </c>
      <c r="O155" s="55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164</v>
      </c>
      <c r="AT155" s="176" t="s">
        <v>160</v>
      </c>
      <c r="AU155" s="176" t="s">
        <v>85</v>
      </c>
      <c r="AY155" s="14" t="s">
        <v>158</v>
      </c>
      <c r="BE155" s="177">
        <f>IF(N155="základná",J155,0)</f>
        <v>0</v>
      </c>
      <c r="BF155" s="177">
        <f>IF(N155="znížená",J155,0)</f>
        <v>0</v>
      </c>
      <c r="BG155" s="177">
        <f>IF(N155="zákl. prenesená",J155,0)</f>
        <v>0</v>
      </c>
      <c r="BH155" s="177">
        <f>IF(N155="zníž. prenesená",J155,0)</f>
        <v>0</v>
      </c>
      <c r="BI155" s="177">
        <f>IF(N155="nulová",J155,0)</f>
        <v>0</v>
      </c>
      <c r="BJ155" s="14" t="s">
        <v>91</v>
      </c>
      <c r="BK155" s="177">
        <f>ROUND(I155*H155,2)</f>
        <v>0</v>
      </c>
      <c r="BL155" s="14" t="s">
        <v>164</v>
      </c>
      <c r="BM155" s="176" t="s">
        <v>570</v>
      </c>
    </row>
    <row r="156" spans="1:65" s="2" customFormat="1" ht="16.5" customHeight="1">
      <c r="A156" s="29"/>
      <c r="B156" s="163"/>
      <c r="C156" s="164" t="s">
        <v>293</v>
      </c>
      <c r="D156" s="164" t="s">
        <v>160</v>
      </c>
      <c r="E156" s="165" t="s">
        <v>2249</v>
      </c>
      <c r="F156" s="166" t="s">
        <v>2250</v>
      </c>
      <c r="G156" s="167" t="s">
        <v>1828</v>
      </c>
      <c r="H156" s="168">
        <v>1</v>
      </c>
      <c r="I156" s="169"/>
      <c r="J156" s="170">
        <f>ROUND(I156*H156,2)</f>
        <v>0</v>
      </c>
      <c r="K156" s="171"/>
      <c r="L156" s="30"/>
      <c r="M156" s="172" t="s">
        <v>1</v>
      </c>
      <c r="N156" s="173" t="s">
        <v>44</v>
      </c>
      <c r="O156" s="55"/>
      <c r="P156" s="174">
        <f>O156*H156</f>
        <v>0</v>
      </c>
      <c r="Q156" s="174">
        <v>0</v>
      </c>
      <c r="R156" s="174">
        <f>Q156*H156</f>
        <v>0</v>
      </c>
      <c r="S156" s="174">
        <v>0</v>
      </c>
      <c r="T156" s="17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164</v>
      </c>
      <c r="AT156" s="176" t="s">
        <v>160</v>
      </c>
      <c r="AU156" s="176" t="s">
        <v>85</v>
      </c>
      <c r="AY156" s="14" t="s">
        <v>158</v>
      </c>
      <c r="BE156" s="177">
        <f>IF(N156="základná",J156,0)</f>
        <v>0</v>
      </c>
      <c r="BF156" s="177">
        <f>IF(N156="znížená",J156,0)</f>
        <v>0</v>
      </c>
      <c r="BG156" s="177">
        <f>IF(N156="zákl. prenesená",J156,0)</f>
        <v>0</v>
      </c>
      <c r="BH156" s="177">
        <f>IF(N156="zníž. prenesená",J156,0)</f>
        <v>0</v>
      </c>
      <c r="BI156" s="177">
        <f>IF(N156="nulová",J156,0)</f>
        <v>0</v>
      </c>
      <c r="BJ156" s="14" t="s">
        <v>91</v>
      </c>
      <c r="BK156" s="177">
        <f>ROUND(I156*H156,2)</f>
        <v>0</v>
      </c>
      <c r="BL156" s="14" t="s">
        <v>164</v>
      </c>
      <c r="BM156" s="176" t="s">
        <v>578</v>
      </c>
    </row>
    <row r="157" spans="1:65" s="2" customFormat="1" ht="16.5" customHeight="1">
      <c r="A157" s="29"/>
      <c r="B157" s="163"/>
      <c r="C157" s="164" t="s">
        <v>297</v>
      </c>
      <c r="D157" s="164" t="s">
        <v>160</v>
      </c>
      <c r="E157" s="165" t="s">
        <v>2326</v>
      </c>
      <c r="F157" s="166" t="s">
        <v>2327</v>
      </c>
      <c r="G157" s="167" t="s">
        <v>1828</v>
      </c>
      <c r="H157" s="168">
        <v>1</v>
      </c>
      <c r="I157" s="169"/>
      <c r="J157" s="170">
        <f>ROUND(I157*H157,2)</f>
        <v>0</v>
      </c>
      <c r="K157" s="171"/>
      <c r="L157" s="30"/>
      <c r="M157" s="172" t="s">
        <v>1</v>
      </c>
      <c r="N157" s="173" t="s">
        <v>44</v>
      </c>
      <c r="O157" s="55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164</v>
      </c>
      <c r="AT157" s="176" t="s">
        <v>160</v>
      </c>
      <c r="AU157" s="176" t="s">
        <v>85</v>
      </c>
      <c r="AY157" s="14" t="s">
        <v>158</v>
      </c>
      <c r="BE157" s="177">
        <f>IF(N157="základná",J157,0)</f>
        <v>0</v>
      </c>
      <c r="BF157" s="177">
        <f>IF(N157="znížená",J157,0)</f>
        <v>0</v>
      </c>
      <c r="BG157" s="177">
        <f>IF(N157="zákl. prenesená",J157,0)</f>
        <v>0</v>
      </c>
      <c r="BH157" s="177">
        <f>IF(N157="zníž. prenesená",J157,0)</f>
        <v>0</v>
      </c>
      <c r="BI157" s="177">
        <f>IF(N157="nulová",J157,0)</f>
        <v>0</v>
      </c>
      <c r="BJ157" s="14" t="s">
        <v>91</v>
      </c>
      <c r="BK157" s="177">
        <f>ROUND(I157*H157,2)</f>
        <v>0</v>
      </c>
      <c r="BL157" s="14" t="s">
        <v>164</v>
      </c>
      <c r="BM157" s="176" t="s">
        <v>586</v>
      </c>
    </row>
    <row r="158" spans="1:65" s="12" customFormat="1" ht="25.9" customHeight="1">
      <c r="B158" s="150"/>
      <c r="D158" s="151" t="s">
        <v>77</v>
      </c>
      <c r="E158" s="152" t="s">
        <v>2328</v>
      </c>
      <c r="F158" s="152" t="s">
        <v>1421</v>
      </c>
      <c r="I158" s="153"/>
      <c r="J158" s="154">
        <f>BK158</f>
        <v>0</v>
      </c>
      <c r="L158" s="150"/>
      <c r="M158" s="155"/>
      <c r="N158" s="156"/>
      <c r="O158" s="156"/>
      <c r="P158" s="157">
        <f>P159</f>
        <v>0</v>
      </c>
      <c r="Q158" s="156"/>
      <c r="R158" s="157">
        <f>R159</f>
        <v>0</v>
      </c>
      <c r="S158" s="156"/>
      <c r="T158" s="158">
        <f>T159</f>
        <v>0</v>
      </c>
      <c r="AR158" s="151" t="s">
        <v>85</v>
      </c>
      <c r="AT158" s="159" t="s">
        <v>77</v>
      </c>
      <c r="AU158" s="159" t="s">
        <v>78</v>
      </c>
      <c r="AY158" s="151" t="s">
        <v>158</v>
      </c>
      <c r="BK158" s="160">
        <f>BK159</f>
        <v>0</v>
      </c>
    </row>
    <row r="159" spans="1:65" s="2" customFormat="1" ht="16.5" customHeight="1">
      <c r="A159" s="29"/>
      <c r="B159" s="163"/>
      <c r="C159" s="164" t="s">
        <v>303</v>
      </c>
      <c r="D159" s="164" t="s">
        <v>160</v>
      </c>
      <c r="E159" s="165" t="s">
        <v>2329</v>
      </c>
      <c r="F159" s="166" t="s">
        <v>2330</v>
      </c>
      <c r="G159" s="167" t="s">
        <v>2255</v>
      </c>
      <c r="H159" s="168">
        <v>1</v>
      </c>
      <c r="I159" s="169"/>
      <c r="J159" s="170">
        <f>ROUND(I159*H159,2)</f>
        <v>0</v>
      </c>
      <c r="K159" s="171"/>
      <c r="L159" s="30"/>
      <c r="M159" s="172" t="s">
        <v>1</v>
      </c>
      <c r="N159" s="173" t="s">
        <v>44</v>
      </c>
      <c r="O159" s="55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164</v>
      </c>
      <c r="AT159" s="176" t="s">
        <v>160</v>
      </c>
      <c r="AU159" s="176" t="s">
        <v>85</v>
      </c>
      <c r="AY159" s="14" t="s">
        <v>158</v>
      </c>
      <c r="BE159" s="177">
        <f>IF(N159="základná",J159,0)</f>
        <v>0</v>
      </c>
      <c r="BF159" s="177">
        <f>IF(N159="znížená",J159,0)</f>
        <v>0</v>
      </c>
      <c r="BG159" s="177">
        <f>IF(N159="zákl. prenesená",J159,0)</f>
        <v>0</v>
      </c>
      <c r="BH159" s="177">
        <f>IF(N159="zníž. prenesená",J159,0)</f>
        <v>0</v>
      </c>
      <c r="BI159" s="177">
        <f>IF(N159="nulová",J159,0)</f>
        <v>0</v>
      </c>
      <c r="BJ159" s="14" t="s">
        <v>91</v>
      </c>
      <c r="BK159" s="177">
        <f>ROUND(I159*H159,2)</f>
        <v>0</v>
      </c>
      <c r="BL159" s="14" t="s">
        <v>164</v>
      </c>
      <c r="BM159" s="176" t="s">
        <v>594</v>
      </c>
    </row>
    <row r="160" spans="1:65" s="12" customFormat="1" ht="25.9" customHeight="1">
      <c r="B160" s="150"/>
      <c r="D160" s="151" t="s">
        <v>77</v>
      </c>
      <c r="E160" s="152" t="s">
        <v>2331</v>
      </c>
      <c r="F160" s="152" t="s">
        <v>2332</v>
      </c>
      <c r="I160" s="153"/>
      <c r="J160" s="154">
        <f>BK160</f>
        <v>0</v>
      </c>
      <c r="L160" s="150"/>
      <c r="M160" s="155"/>
      <c r="N160" s="156"/>
      <c r="O160" s="156"/>
      <c r="P160" s="157">
        <f>P161</f>
        <v>0</v>
      </c>
      <c r="Q160" s="156"/>
      <c r="R160" s="157">
        <f>R161</f>
        <v>0</v>
      </c>
      <c r="S160" s="156"/>
      <c r="T160" s="158">
        <f>T161</f>
        <v>0</v>
      </c>
      <c r="AR160" s="151" t="s">
        <v>85</v>
      </c>
      <c r="AT160" s="159" t="s">
        <v>77</v>
      </c>
      <c r="AU160" s="159" t="s">
        <v>78</v>
      </c>
      <c r="AY160" s="151" t="s">
        <v>158</v>
      </c>
      <c r="BK160" s="160">
        <f>BK161</f>
        <v>0</v>
      </c>
    </row>
    <row r="161" spans="1:65" s="2" customFormat="1" ht="21.75" customHeight="1">
      <c r="A161" s="29"/>
      <c r="B161" s="163"/>
      <c r="C161" s="164" t="s">
        <v>309</v>
      </c>
      <c r="D161" s="164" t="s">
        <v>160</v>
      </c>
      <c r="E161" s="165" t="s">
        <v>2333</v>
      </c>
      <c r="F161" s="166" t="s">
        <v>2334</v>
      </c>
      <c r="G161" s="167" t="s">
        <v>1828</v>
      </c>
      <c r="H161" s="168">
        <v>1</v>
      </c>
      <c r="I161" s="169"/>
      <c r="J161" s="170">
        <f>ROUND(I161*H161,2)</f>
        <v>0</v>
      </c>
      <c r="K161" s="171"/>
      <c r="L161" s="30"/>
      <c r="M161" s="178" t="s">
        <v>1</v>
      </c>
      <c r="N161" s="179" t="s">
        <v>44</v>
      </c>
      <c r="O161" s="180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164</v>
      </c>
      <c r="AT161" s="176" t="s">
        <v>160</v>
      </c>
      <c r="AU161" s="176" t="s">
        <v>85</v>
      </c>
      <c r="AY161" s="14" t="s">
        <v>158</v>
      </c>
      <c r="BE161" s="177">
        <f>IF(N161="základná",J161,0)</f>
        <v>0</v>
      </c>
      <c r="BF161" s="177">
        <f>IF(N161="znížená",J161,0)</f>
        <v>0</v>
      </c>
      <c r="BG161" s="177">
        <f>IF(N161="zákl. prenesená",J161,0)</f>
        <v>0</v>
      </c>
      <c r="BH161" s="177">
        <f>IF(N161="zníž. prenesená",J161,0)</f>
        <v>0</v>
      </c>
      <c r="BI161" s="177">
        <f>IF(N161="nulová",J161,0)</f>
        <v>0</v>
      </c>
      <c r="BJ161" s="14" t="s">
        <v>91</v>
      </c>
      <c r="BK161" s="177">
        <f>ROUND(I161*H161,2)</f>
        <v>0</v>
      </c>
      <c r="BL161" s="14" t="s">
        <v>164</v>
      </c>
      <c r="BM161" s="176" t="s">
        <v>602</v>
      </c>
    </row>
    <row r="162" spans="1:65" s="2" customFormat="1" ht="6.95" customHeight="1">
      <c r="A162" s="29"/>
      <c r="B162" s="44"/>
      <c r="C162" s="45"/>
      <c r="D162" s="45"/>
      <c r="E162" s="45"/>
      <c r="F162" s="45"/>
      <c r="G162" s="45"/>
      <c r="H162" s="45"/>
      <c r="I162" s="122"/>
      <c r="J162" s="45"/>
      <c r="K162" s="45"/>
      <c r="L162" s="30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autoFilter ref="C120:K161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218"/>
  <sheetViews>
    <sheetView showGridLines="0" tabSelected="1" topLeftCell="A204" workbookViewId="0">
      <selection activeCell="F213" sqref="F21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2.33203125" style="95" customWidth="1"/>
    <col min="10" max="10" width="14.33203125" style="1" customWidth="1"/>
    <col min="11" max="11" width="20.1640625" style="1" hidden="1" customWidth="1"/>
    <col min="12" max="12" width="1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123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2335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9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9" t="s">
        <v>21</v>
      </c>
      <c r="J12" s="52" t="str">
        <f>'Rekapitulácia stavby'!AN8</f>
        <v>17.4.2020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9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9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9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16"/>
      <c r="G18" s="216"/>
      <c r="H18" s="216"/>
      <c r="I18" s="99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9" t="s">
        <v>24</v>
      </c>
      <c r="J20" s="22" t="s">
        <v>30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9" t="s">
        <v>26</v>
      </c>
      <c r="J21" s="22" t="s">
        <v>32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9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1165</v>
      </c>
      <c r="F24" s="29"/>
      <c r="G24" s="29"/>
      <c r="H24" s="29"/>
      <c r="I24" s="99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35.25" customHeight="1">
      <c r="A27" s="100"/>
      <c r="B27" s="101"/>
      <c r="C27" s="100"/>
      <c r="D27" s="100"/>
      <c r="E27" s="221" t="s">
        <v>37</v>
      </c>
      <c r="F27" s="221"/>
      <c r="G27" s="221"/>
      <c r="H27" s="221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38</v>
      </c>
      <c r="E30" s="29"/>
      <c r="F30" s="29"/>
      <c r="G30" s="29"/>
      <c r="H30" s="29"/>
      <c r="I30" s="98"/>
      <c r="J30" s="68">
        <f>ROUND(J125,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106" t="s">
        <v>39</v>
      </c>
      <c r="J32" s="33" t="s">
        <v>41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42</v>
      </c>
      <c r="E33" s="24" t="s">
        <v>43</v>
      </c>
      <c r="F33" s="108">
        <f>ROUND((SUM(BE125:BE217)),  2)</f>
        <v>0</v>
      </c>
      <c r="G33" s="29"/>
      <c r="H33" s="29"/>
      <c r="I33" s="109">
        <v>0.2</v>
      </c>
      <c r="J33" s="108">
        <f>ROUND(((SUM(BE125:BE217))*I33),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108">
        <f>ROUND((SUM(BF125:BF217)),  2)</f>
        <v>0</v>
      </c>
      <c r="G34" s="29"/>
      <c r="H34" s="29"/>
      <c r="I34" s="109">
        <v>0.2</v>
      </c>
      <c r="J34" s="108">
        <f>ROUND(((SUM(BF125:BF217))*I34),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108">
        <f>ROUND((SUM(BG125:BG217)),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108">
        <f>ROUND((SUM(BH125:BH217)),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8">
        <f>ROUND((SUM(BI125:BI217)),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48</v>
      </c>
      <c r="E39" s="57"/>
      <c r="F39" s="57"/>
      <c r="G39" s="112" t="s">
        <v>49</v>
      </c>
      <c r="H39" s="113" t="s">
        <v>50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07 - Vykurovanie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k.ú. Trnava, p.č. 8812/6, 8812/1</v>
      </c>
      <c r="G89" s="29"/>
      <c r="H89" s="29"/>
      <c r="I89" s="99" t="s">
        <v>21</v>
      </c>
      <c r="J89" s="52" t="str">
        <f>IF(J12="","",J12)</f>
        <v>17.4.2020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Trnava, Hlavná 1, 91771 Trnava</v>
      </c>
      <c r="G91" s="29"/>
      <c r="H91" s="29"/>
      <c r="I91" s="99" t="s">
        <v>29</v>
      </c>
      <c r="J91" s="27" t="str">
        <f>E21</f>
        <v>alfaPROJEKT,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9" t="s">
        <v>34</v>
      </c>
      <c r="J92" s="27" t="str">
        <f>E24</f>
        <v>ext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130</v>
      </c>
      <c r="D94" s="110"/>
      <c r="E94" s="110"/>
      <c r="F94" s="110"/>
      <c r="G94" s="110"/>
      <c r="H94" s="110"/>
      <c r="I94" s="125"/>
      <c r="J94" s="126" t="s">
        <v>131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132</v>
      </c>
      <c r="D96" s="29"/>
      <c r="E96" s="29"/>
      <c r="F96" s="29"/>
      <c r="G96" s="29"/>
      <c r="H96" s="29"/>
      <c r="I96" s="98"/>
      <c r="J96" s="68">
        <f>J125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133</v>
      </c>
    </row>
    <row r="97" spans="1:31" s="9" customFormat="1" ht="24.95" customHeight="1">
      <c r="B97" s="128"/>
      <c r="D97" s="129" t="s">
        <v>2336</v>
      </c>
      <c r="E97" s="130"/>
      <c r="F97" s="130"/>
      <c r="G97" s="130"/>
      <c r="H97" s="130"/>
      <c r="I97" s="131"/>
      <c r="J97" s="132">
        <f>J126</f>
        <v>0</v>
      </c>
      <c r="L97" s="128"/>
    </row>
    <row r="98" spans="1:31" s="10" customFormat="1" ht="19.899999999999999" customHeight="1">
      <c r="B98" s="133"/>
      <c r="D98" s="134" t="s">
        <v>355</v>
      </c>
      <c r="E98" s="135"/>
      <c r="F98" s="135"/>
      <c r="G98" s="135"/>
      <c r="H98" s="135"/>
      <c r="I98" s="136"/>
      <c r="J98" s="137">
        <f>J127</f>
        <v>0</v>
      </c>
      <c r="L98" s="133"/>
    </row>
    <row r="99" spans="1:31" s="10" customFormat="1" ht="19.899999999999999" customHeight="1">
      <c r="B99" s="133"/>
      <c r="D99" s="134" t="s">
        <v>2337</v>
      </c>
      <c r="E99" s="135"/>
      <c r="F99" s="135"/>
      <c r="G99" s="135"/>
      <c r="H99" s="135"/>
      <c r="I99" s="136"/>
      <c r="J99" s="137">
        <f>J137</f>
        <v>0</v>
      </c>
      <c r="L99" s="133"/>
    </row>
    <row r="100" spans="1:31" s="10" customFormat="1" ht="19.899999999999999" customHeight="1">
      <c r="B100" s="133"/>
      <c r="D100" s="134" t="s">
        <v>2338</v>
      </c>
      <c r="E100" s="135"/>
      <c r="F100" s="135"/>
      <c r="G100" s="135"/>
      <c r="H100" s="135"/>
      <c r="I100" s="136"/>
      <c r="J100" s="137">
        <f>J142</f>
        <v>0</v>
      </c>
      <c r="L100" s="133"/>
    </row>
    <row r="101" spans="1:31" s="10" customFormat="1" ht="19.899999999999999" customHeight="1">
      <c r="B101" s="133"/>
      <c r="D101" s="134" t="s">
        <v>2339</v>
      </c>
      <c r="E101" s="135"/>
      <c r="F101" s="135"/>
      <c r="G101" s="135"/>
      <c r="H101" s="135"/>
      <c r="I101" s="136"/>
      <c r="J101" s="137">
        <f>J148</f>
        <v>0</v>
      </c>
      <c r="L101" s="133"/>
    </row>
    <row r="102" spans="1:31" s="10" customFormat="1" ht="19.899999999999999" customHeight="1">
      <c r="B102" s="133"/>
      <c r="D102" s="134" t="s">
        <v>2340</v>
      </c>
      <c r="E102" s="135"/>
      <c r="F102" s="135"/>
      <c r="G102" s="135"/>
      <c r="H102" s="135"/>
      <c r="I102" s="136"/>
      <c r="J102" s="137">
        <f>J171</f>
        <v>0</v>
      </c>
      <c r="L102" s="133"/>
    </row>
    <row r="103" spans="1:31" s="10" customFormat="1" ht="19.899999999999999" customHeight="1">
      <c r="B103" s="133"/>
      <c r="D103" s="134" t="s">
        <v>2341</v>
      </c>
      <c r="E103" s="135"/>
      <c r="F103" s="135"/>
      <c r="G103" s="135"/>
      <c r="H103" s="135"/>
      <c r="I103" s="136"/>
      <c r="J103" s="137">
        <f>J194</f>
        <v>0</v>
      </c>
      <c r="L103" s="133"/>
    </row>
    <row r="104" spans="1:31" s="10" customFormat="1" ht="19.899999999999999" customHeight="1">
      <c r="B104" s="133"/>
      <c r="D104" s="134" t="s">
        <v>140</v>
      </c>
      <c r="E104" s="135"/>
      <c r="F104" s="135"/>
      <c r="G104" s="135"/>
      <c r="H104" s="135"/>
      <c r="I104" s="136"/>
      <c r="J104" s="137">
        <f>J207</f>
        <v>0</v>
      </c>
      <c r="L104" s="133"/>
    </row>
    <row r="105" spans="1:31" s="9" customFormat="1" ht="24.95" customHeight="1">
      <c r="B105" s="128"/>
      <c r="D105" s="129" t="s">
        <v>2342</v>
      </c>
      <c r="E105" s="130"/>
      <c r="F105" s="130"/>
      <c r="G105" s="130"/>
      <c r="H105" s="130"/>
      <c r="I105" s="131"/>
      <c r="J105" s="132">
        <f>J211</f>
        <v>0</v>
      </c>
      <c r="L105" s="128"/>
    </row>
    <row r="106" spans="1:31" s="2" customFormat="1" ht="21.75" customHeight="1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>
      <c r="A107" s="29"/>
      <c r="B107" s="44"/>
      <c r="C107" s="45"/>
      <c r="D107" s="45"/>
      <c r="E107" s="45"/>
      <c r="F107" s="45"/>
      <c r="G107" s="45"/>
      <c r="H107" s="45"/>
      <c r="I107" s="122"/>
      <c r="J107" s="45"/>
      <c r="K107" s="45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11" spans="1:31" s="2" customFormat="1" ht="6.95" customHeight="1">
      <c r="A111" s="29"/>
      <c r="B111" s="46"/>
      <c r="C111" s="47"/>
      <c r="D111" s="47"/>
      <c r="E111" s="47"/>
      <c r="F111" s="47"/>
      <c r="G111" s="47"/>
      <c r="H111" s="47"/>
      <c r="I111" s="123"/>
      <c r="J111" s="47"/>
      <c r="K111" s="47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4.95" customHeight="1">
      <c r="A112" s="29"/>
      <c r="B112" s="30"/>
      <c r="C112" s="18" t="s">
        <v>144</v>
      </c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15</v>
      </c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3.25" customHeight="1">
      <c r="A115" s="29"/>
      <c r="B115" s="30"/>
      <c r="C115" s="29"/>
      <c r="D115" s="29"/>
      <c r="E115" s="245" t="str">
        <f>E7</f>
        <v>Rekonštrukcia miestnej komunikácie Zelený kríčok, PD - Verejné WC s kioskom</v>
      </c>
      <c r="F115" s="246"/>
      <c r="G115" s="246"/>
      <c r="H115" s="246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125</v>
      </c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6.5" customHeight="1">
      <c r="A117" s="29"/>
      <c r="B117" s="30"/>
      <c r="C117" s="29"/>
      <c r="D117" s="29"/>
      <c r="E117" s="206" t="str">
        <f>E9</f>
        <v>07 - Vykurovanie</v>
      </c>
      <c r="F117" s="244"/>
      <c r="G117" s="244"/>
      <c r="H117" s="244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2" customHeight="1">
      <c r="A119" s="29"/>
      <c r="B119" s="30"/>
      <c r="C119" s="24" t="s">
        <v>19</v>
      </c>
      <c r="D119" s="29"/>
      <c r="E119" s="29"/>
      <c r="F119" s="22" t="str">
        <f>F12</f>
        <v>k.ú. Trnava, p.č. 8812/6, 8812/1</v>
      </c>
      <c r="G119" s="29"/>
      <c r="H119" s="29"/>
      <c r="I119" s="99" t="s">
        <v>21</v>
      </c>
      <c r="J119" s="52" t="str">
        <f>IF(J12="","",J12)</f>
        <v>17.4.2020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25.7" customHeight="1">
      <c r="A121" s="29"/>
      <c r="B121" s="30"/>
      <c r="C121" s="24" t="s">
        <v>23</v>
      </c>
      <c r="D121" s="29"/>
      <c r="E121" s="29"/>
      <c r="F121" s="22" t="str">
        <f>E15</f>
        <v>Mesto Trnava, Hlavná 1, 91771 Trnava</v>
      </c>
      <c r="G121" s="29"/>
      <c r="H121" s="29"/>
      <c r="I121" s="99" t="s">
        <v>29</v>
      </c>
      <c r="J121" s="27" t="str">
        <f>E21</f>
        <v>alfaPROJEKT,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5.2" customHeight="1">
      <c r="A122" s="29"/>
      <c r="B122" s="30"/>
      <c r="C122" s="24" t="s">
        <v>27</v>
      </c>
      <c r="D122" s="29"/>
      <c r="E122" s="29"/>
      <c r="F122" s="22" t="str">
        <f>IF(E18="","",E18)</f>
        <v>Vyplň údaj</v>
      </c>
      <c r="G122" s="29"/>
      <c r="H122" s="29"/>
      <c r="I122" s="99" t="s">
        <v>34</v>
      </c>
      <c r="J122" s="27" t="str">
        <f>E24</f>
        <v>ext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2" customFormat="1" ht="10.35" customHeight="1">
      <c r="A123" s="29"/>
      <c r="B123" s="30"/>
      <c r="C123" s="29"/>
      <c r="D123" s="29"/>
      <c r="E123" s="29"/>
      <c r="F123" s="29"/>
      <c r="G123" s="29"/>
      <c r="H123" s="29"/>
      <c r="I123" s="98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11" customFormat="1" ht="29.25" customHeight="1">
      <c r="A124" s="138"/>
      <c r="B124" s="139"/>
      <c r="C124" s="140" t="s">
        <v>145</v>
      </c>
      <c r="D124" s="141" t="s">
        <v>63</v>
      </c>
      <c r="E124" s="141" t="s">
        <v>59</v>
      </c>
      <c r="F124" s="141" t="s">
        <v>60</v>
      </c>
      <c r="G124" s="141" t="s">
        <v>146</v>
      </c>
      <c r="H124" s="141" t="s">
        <v>147</v>
      </c>
      <c r="I124" s="142" t="s">
        <v>148</v>
      </c>
      <c r="J124" s="143" t="s">
        <v>131</v>
      </c>
      <c r="K124" s="144" t="s">
        <v>149</v>
      </c>
      <c r="L124" s="248" t="s">
        <v>2590</v>
      </c>
      <c r="M124" s="60" t="s">
        <v>1</v>
      </c>
      <c r="N124" s="60" t="s">
        <v>42</v>
      </c>
      <c r="O124" s="60" t="s">
        <v>150</v>
      </c>
      <c r="P124" s="60" t="s">
        <v>151</v>
      </c>
      <c r="Q124" s="60" t="s">
        <v>152</v>
      </c>
      <c r="R124" s="60" t="s">
        <v>153</v>
      </c>
      <c r="S124" s="60" t="s">
        <v>154</v>
      </c>
      <c r="T124" s="61" t="s">
        <v>155</v>
      </c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</row>
    <row r="125" spans="1:65" s="2" customFormat="1" ht="22.9" customHeight="1">
      <c r="A125" s="29"/>
      <c r="B125" s="30"/>
      <c r="C125" s="66" t="s">
        <v>132</v>
      </c>
      <c r="D125" s="29"/>
      <c r="E125" s="29"/>
      <c r="F125" s="29"/>
      <c r="G125" s="29"/>
      <c r="H125" s="29"/>
      <c r="I125" s="98"/>
      <c r="J125" s="146">
        <f>BK125</f>
        <v>0</v>
      </c>
      <c r="K125" s="29"/>
      <c r="L125" s="30"/>
      <c r="M125" s="62"/>
      <c r="N125" s="53"/>
      <c r="O125" s="63"/>
      <c r="P125" s="147">
        <f>P126+P211</f>
        <v>0</v>
      </c>
      <c r="Q125" s="63"/>
      <c r="R125" s="147">
        <f>R126+R211</f>
        <v>4.5058100000000012</v>
      </c>
      <c r="S125" s="63"/>
      <c r="T125" s="148">
        <f>T126+T211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77</v>
      </c>
      <c r="AU125" s="14" t="s">
        <v>133</v>
      </c>
      <c r="BK125" s="149">
        <f>BK126+BK211</f>
        <v>0</v>
      </c>
    </row>
    <row r="126" spans="1:65" s="12" customFormat="1" ht="25.9" customHeight="1">
      <c r="B126" s="150"/>
      <c r="D126" s="151" t="s">
        <v>77</v>
      </c>
      <c r="E126" s="152" t="s">
        <v>285</v>
      </c>
      <c r="F126" s="152" t="s">
        <v>285</v>
      </c>
      <c r="I126" s="153"/>
      <c r="J126" s="154">
        <f>BK126</f>
        <v>0</v>
      </c>
      <c r="L126" s="150"/>
      <c r="M126" s="155"/>
      <c r="N126" s="156"/>
      <c r="O126" s="156"/>
      <c r="P126" s="157">
        <f>P127+P137+P142+P148+P171+P194+P207</f>
        <v>0</v>
      </c>
      <c r="Q126" s="156"/>
      <c r="R126" s="157">
        <f>R127+R137+R142+R148+R171+R194+R207</f>
        <v>4.5058100000000012</v>
      </c>
      <c r="S126" s="156"/>
      <c r="T126" s="158">
        <f>T127+T137+T142+T148+T171+T194+T207</f>
        <v>0</v>
      </c>
      <c r="AR126" s="151" t="s">
        <v>91</v>
      </c>
      <c r="AT126" s="159" t="s">
        <v>77</v>
      </c>
      <c r="AU126" s="159" t="s">
        <v>78</v>
      </c>
      <c r="AY126" s="151" t="s">
        <v>158</v>
      </c>
      <c r="BK126" s="160">
        <f>BK127+BK137+BK142+BK148+BK171+BK194+BK207</f>
        <v>0</v>
      </c>
    </row>
    <row r="127" spans="1:65" s="12" customFormat="1" ht="22.9" customHeight="1">
      <c r="B127" s="150"/>
      <c r="D127" s="151" t="s">
        <v>77</v>
      </c>
      <c r="E127" s="161" t="s">
        <v>813</v>
      </c>
      <c r="F127" s="161" t="s">
        <v>814</v>
      </c>
      <c r="I127" s="153"/>
      <c r="J127" s="162">
        <f>BK127</f>
        <v>0</v>
      </c>
      <c r="L127" s="150"/>
      <c r="M127" s="155"/>
      <c r="N127" s="156"/>
      <c r="O127" s="156"/>
      <c r="P127" s="157">
        <f>SUM(P128:P136)</f>
        <v>0</v>
      </c>
      <c r="Q127" s="156"/>
      <c r="R127" s="157">
        <f>SUM(R128:R136)</f>
        <v>1.1832200000000002</v>
      </c>
      <c r="S127" s="156"/>
      <c r="T127" s="158">
        <f>SUM(T128:T136)</f>
        <v>0</v>
      </c>
      <c r="AR127" s="151" t="s">
        <v>91</v>
      </c>
      <c r="AT127" s="159" t="s">
        <v>77</v>
      </c>
      <c r="AU127" s="159" t="s">
        <v>85</v>
      </c>
      <c r="AY127" s="151" t="s">
        <v>158</v>
      </c>
      <c r="BK127" s="160">
        <f>SUM(BK128:BK136)</f>
        <v>0</v>
      </c>
    </row>
    <row r="128" spans="1:65" s="2" customFormat="1" ht="16.5" customHeight="1">
      <c r="A128" s="29"/>
      <c r="B128" s="163"/>
      <c r="C128" s="164" t="s">
        <v>85</v>
      </c>
      <c r="D128" s="164" t="s">
        <v>160</v>
      </c>
      <c r="E128" s="165" t="s">
        <v>2343</v>
      </c>
      <c r="F128" s="166" t="s">
        <v>2344</v>
      </c>
      <c r="G128" s="167" t="s">
        <v>251</v>
      </c>
      <c r="H128" s="168">
        <v>134</v>
      </c>
      <c r="I128" s="169"/>
      <c r="J128" s="170">
        <f t="shared" ref="J128:J136" si="0">ROUND(I128*H128,2)</f>
        <v>0</v>
      </c>
      <c r="K128" s="249"/>
      <c r="L128" s="251"/>
      <c r="M128" s="250" t="s">
        <v>1</v>
      </c>
      <c r="N128" s="173" t="s">
        <v>44</v>
      </c>
      <c r="O128" s="55"/>
      <c r="P128" s="174">
        <f t="shared" ref="P128:P136" si="1">O128*H128</f>
        <v>0</v>
      </c>
      <c r="Q128" s="174">
        <v>4.2999999999999999E-4</v>
      </c>
      <c r="R128" s="174">
        <f t="shared" ref="R128:R136" si="2">Q128*H128</f>
        <v>5.7619999999999998E-2</v>
      </c>
      <c r="S128" s="174">
        <v>0</v>
      </c>
      <c r="T128" s="175">
        <f t="shared" ref="T128:T136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224</v>
      </c>
      <c r="AT128" s="176" t="s">
        <v>160</v>
      </c>
      <c r="AU128" s="176" t="s">
        <v>91</v>
      </c>
      <c r="AY128" s="14" t="s">
        <v>158</v>
      </c>
      <c r="BE128" s="177">
        <f t="shared" ref="BE128:BE136" si="4">IF(N128="základná",J128,0)</f>
        <v>0</v>
      </c>
      <c r="BF128" s="177">
        <f t="shared" ref="BF128:BF136" si="5">IF(N128="znížená",J128,0)</f>
        <v>0</v>
      </c>
      <c r="BG128" s="177">
        <f t="shared" ref="BG128:BG136" si="6">IF(N128="zákl. prenesená",J128,0)</f>
        <v>0</v>
      </c>
      <c r="BH128" s="177">
        <f t="shared" ref="BH128:BH136" si="7">IF(N128="zníž. prenesená",J128,0)</f>
        <v>0</v>
      </c>
      <c r="BI128" s="177">
        <f t="shared" ref="BI128:BI136" si="8">IF(N128="nulová",J128,0)</f>
        <v>0</v>
      </c>
      <c r="BJ128" s="14" t="s">
        <v>91</v>
      </c>
      <c r="BK128" s="177">
        <f t="shared" ref="BK128:BK136" si="9">ROUND(I128*H128,2)</f>
        <v>0</v>
      </c>
      <c r="BL128" s="14" t="s">
        <v>224</v>
      </c>
      <c r="BM128" s="176" t="s">
        <v>85</v>
      </c>
    </row>
    <row r="129" spans="1:65" s="2" customFormat="1" ht="27" customHeight="1">
      <c r="A129" s="29"/>
      <c r="B129" s="163"/>
      <c r="C129" s="183" t="s">
        <v>91</v>
      </c>
      <c r="D129" s="183" t="s">
        <v>424</v>
      </c>
      <c r="E129" s="184" t="s">
        <v>2345</v>
      </c>
      <c r="F129" s="185" t="s">
        <v>2567</v>
      </c>
      <c r="G129" s="186" t="s">
        <v>251</v>
      </c>
      <c r="H129" s="187">
        <v>76</v>
      </c>
      <c r="I129" s="188"/>
      <c r="J129" s="189">
        <f t="shared" si="0"/>
        <v>0</v>
      </c>
      <c r="K129" s="253"/>
      <c r="L129" s="255"/>
      <c r="M129" s="254" t="s">
        <v>1</v>
      </c>
      <c r="N129" s="193" t="s">
        <v>44</v>
      </c>
      <c r="O129" s="55"/>
      <c r="P129" s="174">
        <f t="shared" si="1"/>
        <v>0</v>
      </c>
      <c r="Q129" s="174">
        <v>4.7999999999999996E-3</v>
      </c>
      <c r="R129" s="174">
        <f t="shared" si="2"/>
        <v>0.36479999999999996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189</v>
      </c>
      <c r="AT129" s="176" t="s">
        <v>424</v>
      </c>
      <c r="AU129" s="176" t="s">
        <v>91</v>
      </c>
      <c r="AY129" s="14" t="s">
        <v>158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91</v>
      </c>
      <c r="BK129" s="177">
        <f t="shared" si="9"/>
        <v>0</v>
      </c>
      <c r="BL129" s="14" t="s">
        <v>164</v>
      </c>
      <c r="BM129" s="176" t="s">
        <v>91</v>
      </c>
    </row>
    <row r="130" spans="1:65" s="2" customFormat="1" ht="27" customHeight="1">
      <c r="A130" s="29"/>
      <c r="B130" s="163"/>
      <c r="C130" s="183" t="s">
        <v>170</v>
      </c>
      <c r="D130" s="183" t="s">
        <v>424</v>
      </c>
      <c r="E130" s="184" t="s">
        <v>2346</v>
      </c>
      <c r="F130" s="185" t="s">
        <v>2568</v>
      </c>
      <c r="G130" s="186" t="s">
        <v>251</v>
      </c>
      <c r="H130" s="187">
        <v>30</v>
      </c>
      <c r="I130" s="188"/>
      <c r="J130" s="189">
        <f t="shared" si="0"/>
        <v>0</v>
      </c>
      <c r="K130" s="253"/>
      <c r="L130" s="255"/>
      <c r="M130" s="254" t="s">
        <v>1</v>
      </c>
      <c r="N130" s="193" t="s">
        <v>44</v>
      </c>
      <c r="O130" s="55"/>
      <c r="P130" s="174">
        <f t="shared" si="1"/>
        <v>0</v>
      </c>
      <c r="Q130" s="174">
        <v>4.7999999999999996E-3</v>
      </c>
      <c r="R130" s="174">
        <f t="shared" si="2"/>
        <v>0.14399999999999999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189</v>
      </c>
      <c r="AT130" s="176" t="s">
        <v>424</v>
      </c>
      <c r="AU130" s="176" t="s">
        <v>91</v>
      </c>
      <c r="AY130" s="14" t="s">
        <v>158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91</v>
      </c>
      <c r="BK130" s="177">
        <f t="shared" si="9"/>
        <v>0</v>
      </c>
      <c r="BL130" s="14" t="s">
        <v>164</v>
      </c>
      <c r="BM130" s="176" t="s">
        <v>170</v>
      </c>
    </row>
    <row r="131" spans="1:65" s="2" customFormat="1" ht="27" customHeight="1">
      <c r="A131" s="29"/>
      <c r="B131" s="163"/>
      <c r="C131" s="183" t="s">
        <v>164</v>
      </c>
      <c r="D131" s="183" t="s">
        <v>424</v>
      </c>
      <c r="E131" s="184" t="s">
        <v>2347</v>
      </c>
      <c r="F131" s="185" t="s">
        <v>2569</v>
      </c>
      <c r="G131" s="186" t="s">
        <v>251</v>
      </c>
      <c r="H131" s="187">
        <v>18</v>
      </c>
      <c r="I131" s="188"/>
      <c r="J131" s="189">
        <f t="shared" si="0"/>
        <v>0</v>
      </c>
      <c r="K131" s="253"/>
      <c r="L131" s="255"/>
      <c r="M131" s="254" t="s">
        <v>1</v>
      </c>
      <c r="N131" s="193" t="s">
        <v>44</v>
      </c>
      <c r="O131" s="55"/>
      <c r="P131" s="174">
        <f t="shared" si="1"/>
        <v>0</v>
      </c>
      <c r="Q131" s="174">
        <v>2.1000000000000001E-2</v>
      </c>
      <c r="R131" s="174">
        <f t="shared" si="2"/>
        <v>0.378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189</v>
      </c>
      <c r="AT131" s="176" t="s">
        <v>424</v>
      </c>
      <c r="AU131" s="176" t="s">
        <v>91</v>
      </c>
      <c r="AY131" s="14" t="s">
        <v>158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91</v>
      </c>
      <c r="BK131" s="177">
        <f t="shared" si="9"/>
        <v>0</v>
      </c>
      <c r="BL131" s="14" t="s">
        <v>164</v>
      </c>
      <c r="BM131" s="176" t="s">
        <v>164</v>
      </c>
    </row>
    <row r="132" spans="1:65" s="2" customFormat="1" ht="27" customHeight="1">
      <c r="A132" s="29"/>
      <c r="B132" s="163"/>
      <c r="C132" s="183" t="s">
        <v>177</v>
      </c>
      <c r="D132" s="183" t="s">
        <v>424</v>
      </c>
      <c r="E132" s="184" t="s">
        <v>2348</v>
      </c>
      <c r="F132" s="185" t="s">
        <v>2570</v>
      </c>
      <c r="G132" s="186" t="s">
        <v>251</v>
      </c>
      <c r="H132" s="187">
        <v>10</v>
      </c>
      <c r="I132" s="188"/>
      <c r="J132" s="189">
        <f t="shared" si="0"/>
        <v>0</v>
      </c>
      <c r="K132" s="253"/>
      <c r="L132" s="255"/>
      <c r="M132" s="254" t="s">
        <v>1</v>
      </c>
      <c r="N132" s="193" t="s">
        <v>44</v>
      </c>
      <c r="O132" s="55"/>
      <c r="P132" s="174">
        <f t="shared" si="1"/>
        <v>0</v>
      </c>
      <c r="Q132" s="174">
        <v>2.1000000000000001E-2</v>
      </c>
      <c r="R132" s="174">
        <f t="shared" si="2"/>
        <v>0.21000000000000002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189</v>
      </c>
      <c r="AT132" s="176" t="s">
        <v>424</v>
      </c>
      <c r="AU132" s="176" t="s">
        <v>91</v>
      </c>
      <c r="AY132" s="14" t="s">
        <v>158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91</v>
      </c>
      <c r="BK132" s="177">
        <f t="shared" si="9"/>
        <v>0</v>
      </c>
      <c r="BL132" s="14" t="s">
        <v>164</v>
      </c>
      <c r="BM132" s="176" t="s">
        <v>177</v>
      </c>
    </row>
    <row r="133" spans="1:65" s="2" customFormat="1" ht="16.5" customHeight="1">
      <c r="A133" s="29"/>
      <c r="B133" s="163"/>
      <c r="C133" s="164" t="s">
        <v>181</v>
      </c>
      <c r="D133" s="164" t="s">
        <v>160</v>
      </c>
      <c r="E133" s="165" t="s">
        <v>2349</v>
      </c>
      <c r="F133" s="166" t="s">
        <v>2350</v>
      </c>
      <c r="G133" s="167" t="s">
        <v>251</v>
      </c>
      <c r="H133" s="168">
        <v>6</v>
      </c>
      <c r="I133" s="169"/>
      <c r="J133" s="170">
        <f t="shared" si="0"/>
        <v>0</v>
      </c>
      <c r="K133" s="249"/>
      <c r="L133" s="251"/>
      <c r="M133" s="250" t="s">
        <v>1</v>
      </c>
      <c r="N133" s="173" t="s">
        <v>44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224</v>
      </c>
      <c r="AT133" s="176" t="s">
        <v>160</v>
      </c>
      <c r="AU133" s="176" t="s">
        <v>91</v>
      </c>
      <c r="AY133" s="14" t="s">
        <v>158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91</v>
      </c>
      <c r="BK133" s="177">
        <f t="shared" si="9"/>
        <v>0</v>
      </c>
      <c r="BL133" s="14" t="s">
        <v>224</v>
      </c>
      <c r="BM133" s="176" t="s">
        <v>181</v>
      </c>
    </row>
    <row r="134" spans="1:65" s="2" customFormat="1" ht="24" customHeight="1">
      <c r="A134" s="29"/>
      <c r="B134" s="163"/>
      <c r="C134" s="183" t="s">
        <v>185</v>
      </c>
      <c r="D134" s="183" t="s">
        <v>424</v>
      </c>
      <c r="E134" s="184" t="s">
        <v>2351</v>
      </c>
      <c r="F134" s="185" t="s">
        <v>2589</v>
      </c>
      <c r="G134" s="186" t="s">
        <v>251</v>
      </c>
      <c r="H134" s="187">
        <v>2</v>
      </c>
      <c r="I134" s="188"/>
      <c r="J134" s="189">
        <f t="shared" si="0"/>
        <v>0</v>
      </c>
      <c r="K134" s="253"/>
      <c r="L134" s="255"/>
      <c r="M134" s="254" t="s">
        <v>1</v>
      </c>
      <c r="N134" s="193" t="s">
        <v>44</v>
      </c>
      <c r="O134" s="55"/>
      <c r="P134" s="174">
        <f t="shared" si="1"/>
        <v>0</v>
      </c>
      <c r="Q134" s="174">
        <v>4.7999999999999996E-3</v>
      </c>
      <c r="R134" s="174">
        <f t="shared" si="2"/>
        <v>9.5999999999999992E-3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189</v>
      </c>
      <c r="AT134" s="176" t="s">
        <v>424</v>
      </c>
      <c r="AU134" s="176" t="s">
        <v>91</v>
      </c>
      <c r="AY134" s="14" t="s">
        <v>158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91</v>
      </c>
      <c r="BK134" s="177">
        <f t="shared" si="9"/>
        <v>0</v>
      </c>
      <c r="BL134" s="14" t="s">
        <v>164</v>
      </c>
      <c r="BM134" s="176" t="s">
        <v>185</v>
      </c>
    </row>
    <row r="135" spans="1:65" s="2" customFormat="1" ht="23.25" customHeight="1">
      <c r="A135" s="29"/>
      <c r="B135" s="163"/>
      <c r="C135" s="183" t="s">
        <v>189</v>
      </c>
      <c r="D135" s="183" t="s">
        <v>424</v>
      </c>
      <c r="E135" s="184" t="s">
        <v>2352</v>
      </c>
      <c r="F135" s="185" t="s">
        <v>2588</v>
      </c>
      <c r="G135" s="186" t="s">
        <v>251</v>
      </c>
      <c r="H135" s="187">
        <v>4</v>
      </c>
      <c r="I135" s="188"/>
      <c r="J135" s="189">
        <f t="shared" si="0"/>
        <v>0</v>
      </c>
      <c r="K135" s="253"/>
      <c r="L135" s="255"/>
      <c r="M135" s="254" t="s">
        <v>1</v>
      </c>
      <c r="N135" s="193" t="s">
        <v>44</v>
      </c>
      <c r="O135" s="55"/>
      <c r="P135" s="174">
        <f t="shared" si="1"/>
        <v>0</v>
      </c>
      <c r="Q135" s="174">
        <v>4.7999999999999996E-3</v>
      </c>
      <c r="R135" s="174">
        <f t="shared" si="2"/>
        <v>1.9199999999999998E-2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189</v>
      </c>
      <c r="AT135" s="176" t="s">
        <v>424</v>
      </c>
      <c r="AU135" s="176" t="s">
        <v>91</v>
      </c>
      <c r="AY135" s="14" t="s">
        <v>158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91</v>
      </c>
      <c r="BK135" s="177">
        <f t="shared" si="9"/>
        <v>0</v>
      </c>
      <c r="BL135" s="14" t="s">
        <v>164</v>
      </c>
      <c r="BM135" s="176" t="s">
        <v>189</v>
      </c>
    </row>
    <row r="136" spans="1:65" s="2" customFormat="1" ht="16.5" customHeight="1">
      <c r="A136" s="29"/>
      <c r="B136" s="163"/>
      <c r="C136" s="183" t="s">
        <v>194</v>
      </c>
      <c r="D136" s="183" t="s">
        <v>424</v>
      </c>
      <c r="E136" s="184" t="s">
        <v>2353</v>
      </c>
      <c r="F136" s="185" t="s">
        <v>2354</v>
      </c>
      <c r="G136" s="186" t="s">
        <v>1210</v>
      </c>
      <c r="H136" s="187">
        <v>2</v>
      </c>
      <c r="I136" s="188"/>
      <c r="J136" s="189">
        <f t="shared" si="0"/>
        <v>0</v>
      </c>
      <c r="K136" s="253"/>
      <c r="L136" s="255"/>
      <c r="M136" s="254" t="s">
        <v>1</v>
      </c>
      <c r="N136" s="193" t="s">
        <v>44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189</v>
      </c>
      <c r="AT136" s="176" t="s">
        <v>424</v>
      </c>
      <c r="AU136" s="176" t="s">
        <v>91</v>
      </c>
      <c r="AY136" s="14" t="s">
        <v>158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91</v>
      </c>
      <c r="BK136" s="177">
        <f t="shared" si="9"/>
        <v>0</v>
      </c>
      <c r="BL136" s="14" t="s">
        <v>164</v>
      </c>
      <c r="BM136" s="176" t="s">
        <v>194</v>
      </c>
    </row>
    <row r="137" spans="1:65" s="12" customFormat="1" ht="22.9" customHeight="1">
      <c r="B137" s="150"/>
      <c r="D137" s="151" t="s">
        <v>77</v>
      </c>
      <c r="E137" s="161" t="s">
        <v>1833</v>
      </c>
      <c r="F137" s="161" t="s">
        <v>2355</v>
      </c>
      <c r="I137" s="153"/>
      <c r="J137" s="162">
        <f>BK137</f>
        <v>0</v>
      </c>
      <c r="L137" s="150"/>
      <c r="M137" s="155"/>
      <c r="N137" s="156"/>
      <c r="O137" s="156"/>
      <c r="P137" s="157">
        <f>SUM(P138:P141)</f>
        <v>0</v>
      </c>
      <c r="Q137" s="156"/>
      <c r="R137" s="157">
        <f>SUM(R138:R141)</f>
        <v>0.21606</v>
      </c>
      <c r="S137" s="156"/>
      <c r="T137" s="158">
        <f>SUM(T138:T141)</f>
        <v>0</v>
      </c>
      <c r="AR137" s="151" t="s">
        <v>91</v>
      </c>
      <c r="AT137" s="159" t="s">
        <v>77</v>
      </c>
      <c r="AU137" s="159" t="s">
        <v>85</v>
      </c>
      <c r="AY137" s="151" t="s">
        <v>158</v>
      </c>
      <c r="BK137" s="160">
        <f>SUM(BK138:BK141)</f>
        <v>0</v>
      </c>
    </row>
    <row r="138" spans="1:65" s="2" customFormat="1" ht="21.75" customHeight="1">
      <c r="A138" s="29"/>
      <c r="B138" s="163"/>
      <c r="C138" s="164" t="s">
        <v>199</v>
      </c>
      <c r="D138" s="164" t="s">
        <v>160</v>
      </c>
      <c r="E138" s="165" t="s">
        <v>2356</v>
      </c>
      <c r="F138" s="166" t="s">
        <v>2357</v>
      </c>
      <c r="G138" s="167" t="s">
        <v>251</v>
      </c>
      <c r="H138" s="168">
        <v>6</v>
      </c>
      <c r="I138" s="169"/>
      <c r="J138" s="170">
        <f>ROUND(I138*H138,2)</f>
        <v>0</v>
      </c>
      <c r="K138" s="249"/>
      <c r="L138" s="251"/>
      <c r="M138" s="250" t="s">
        <v>1</v>
      </c>
      <c r="N138" s="173" t="s">
        <v>44</v>
      </c>
      <c r="O138" s="55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224</v>
      </c>
      <c r="AT138" s="176" t="s">
        <v>160</v>
      </c>
      <c r="AU138" s="176" t="s">
        <v>91</v>
      </c>
      <c r="AY138" s="14" t="s">
        <v>158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4" t="s">
        <v>91</v>
      </c>
      <c r="BK138" s="177">
        <f>ROUND(I138*H138,2)</f>
        <v>0</v>
      </c>
      <c r="BL138" s="14" t="s">
        <v>224</v>
      </c>
      <c r="BM138" s="176" t="s">
        <v>199</v>
      </c>
    </row>
    <row r="139" spans="1:65" s="2" customFormat="1" ht="16.5" customHeight="1">
      <c r="A139" s="29"/>
      <c r="B139" s="163"/>
      <c r="C139" s="164" t="s">
        <v>203</v>
      </c>
      <c r="D139" s="164" t="s">
        <v>160</v>
      </c>
      <c r="E139" s="165" t="s">
        <v>2358</v>
      </c>
      <c r="F139" s="166" t="s">
        <v>2359</v>
      </c>
      <c r="G139" s="167" t="s">
        <v>251</v>
      </c>
      <c r="H139" s="168">
        <v>6</v>
      </c>
      <c r="I139" s="169"/>
      <c r="J139" s="170">
        <f>ROUND(I139*H139,2)</f>
        <v>0</v>
      </c>
      <c r="K139" s="249"/>
      <c r="L139" s="251"/>
      <c r="M139" s="250" t="s">
        <v>1</v>
      </c>
      <c r="N139" s="173" t="s">
        <v>44</v>
      </c>
      <c r="O139" s="55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224</v>
      </c>
      <c r="AT139" s="176" t="s">
        <v>160</v>
      </c>
      <c r="AU139" s="176" t="s">
        <v>91</v>
      </c>
      <c r="AY139" s="14" t="s">
        <v>158</v>
      </c>
      <c r="BE139" s="177">
        <f>IF(N139="základná",J139,0)</f>
        <v>0</v>
      </c>
      <c r="BF139" s="177">
        <f>IF(N139="znížená",J139,0)</f>
        <v>0</v>
      </c>
      <c r="BG139" s="177">
        <f>IF(N139="zákl. prenesená",J139,0)</f>
        <v>0</v>
      </c>
      <c r="BH139" s="177">
        <f>IF(N139="zníž. prenesená",J139,0)</f>
        <v>0</v>
      </c>
      <c r="BI139" s="177">
        <f>IF(N139="nulová",J139,0)</f>
        <v>0</v>
      </c>
      <c r="BJ139" s="14" t="s">
        <v>91</v>
      </c>
      <c r="BK139" s="177">
        <f>ROUND(I139*H139,2)</f>
        <v>0</v>
      </c>
      <c r="BL139" s="14" t="s">
        <v>224</v>
      </c>
      <c r="BM139" s="176" t="s">
        <v>203</v>
      </c>
    </row>
    <row r="140" spans="1:65" s="2" customFormat="1" ht="16.5" customHeight="1">
      <c r="A140" s="29"/>
      <c r="B140" s="163"/>
      <c r="C140" s="164" t="s">
        <v>208</v>
      </c>
      <c r="D140" s="164" t="s">
        <v>160</v>
      </c>
      <c r="E140" s="165" t="s">
        <v>1919</v>
      </c>
      <c r="F140" s="166" t="s">
        <v>2360</v>
      </c>
      <c r="G140" s="167" t="s">
        <v>251</v>
      </c>
      <c r="H140" s="168">
        <v>6</v>
      </c>
      <c r="I140" s="169"/>
      <c r="J140" s="170">
        <f>ROUND(I140*H140,2)</f>
        <v>0</v>
      </c>
      <c r="K140" s="249"/>
      <c r="L140" s="251"/>
      <c r="M140" s="250" t="s">
        <v>1</v>
      </c>
      <c r="N140" s="173" t="s">
        <v>44</v>
      </c>
      <c r="O140" s="55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224</v>
      </c>
      <c r="AT140" s="176" t="s">
        <v>160</v>
      </c>
      <c r="AU140" s="176" t="s">
        <v>91</v>
      </c>
      <c r="AY140" s="14" t="s">
        <v>158</v>
      </c>
      <c r="BE140" s="177">
        <f>IF(N140="základná",J140,0)</f>
        <v>0</v>
      </c>
      <c r="BF140" s="177">
        <f>IF(N140="znížená",J140,0)</f>
        <v>0</v>
      </c>
      <c r="BG140" s="177">
        <f>IF(N140="zákl. prenesená",J140,0)</f>
        <v>0</v>
      </c>
      <c r="BH140" s="177">
        <f>IF(N140="zníž. prenesená",J140,0)</f>
        <v>0</v>
      </c>
      <c r="BI140" s="177">
        <f>IF(N140="nulová",J140,0)</f>
        <v>0</v>
      </c>
      <c r="BJ140" s="14" t="s">
        <v>91</v>
      </c>
      <c r="BK140" s="177">
        <f>ROUND(I140*H140,2)</f>
        <v>0</v>
      </c>
      <c r="BL140" s="14" t="s">
        <v>224</v>
      </c>
      <c r="BM140" s="176" t="s">
        <v>208</v>
      </c>
    </row>
    <row r="141" spans="1:65" s="2" customFormat="1" ht="21.75" customHeight="1">
      <c r="A141" s="29"/>
      <c r="B141" s="163"/>
      <c r="C141" s="164" t="s">
        <v>212</v>
      </c>
      <c r="D141" s="164" t="s">
        <v>160</v>
      </c>
      <c r="E141" s="165" t="s">
        <v>1922</v>
      </c>
      <c r="F141" s="166" t="s">
        <v>1923</v>
      </c>
      <c r="G141" s="167" t="s">
        <v>251</v>
      </c>
      <c r="H141" s="168">
        <v>6</v>
      </c>
      <c r="I141" s="169"/>
      <c r="J141" s="170">
        <f>ROUND(I141*H141,2)</f>
        <v>0</v>
      </c>
      <c r="K141" s="249"/>
      <c r="L141" s="251"/>
      <c r="M141" s="250" t="s">
        <v>1</v>
      </c>
      <c r="N141" s="173" t="s">
        <v>44</v>
      </c>
      <c r="O141" s="55"/>
      <c r="P141" s="174">
        <f>O141*H141</f>
        <v>0</v>
      </c>
      <c r="Q141" s="174">
        <v>3.601E-2</v>
      </c>
      <c r="R141" s="174">
        <f>Q141*H141</f>
        <v>0.21606</v>
      </c>
      <c r="S141" s="174">
        <v>0</v>
      </c>
      <c r="T141" s="17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224</v>
      </c>
      <c r="AT141" s="176" t="s">
        <v>160</v>
      </c>
      <c r="AU141" s="176" t="s">
        <v>91</v>
      </c>
      <c r="AY141" s="14" t="s">
        <v>158</v>
      </c>
      <c r="BE141" s="177">
        <f>IF(N141="základná",J141,0)</f>
        <v>0</v>
      </c>
      <c r="BF141" s="177">
        <f>IF(N141="znížená",J141,0)</f>
        <v>0</v>
      </c>
      <c r="BG141" s="177">
        <f>IF(N141="zákl. prenesená",J141,0)</f>
        <v>0</v>
      </c>
      <c r="BH141" s="177">
        <f>IF(N141="zníž. prenesená",J141,0)</f>
        <v>0</v>
      </c>
      <c r="BI141" s="177">
        <f>IF(N141="nulová",J141,0)</f>
        <v>0</v>
      </c>
      <c r="BJ141" s="14" t="s">
        <v>91</v>
      </c>
      <c r="BK141" s="177">
        <f>ROUND(I141*H141,2)</f>
        <v>0</v>
      </c>
      <c r="BL141" s="14" t="s">
        <v>224</v>
      </c>
      <c r="BM141" s="176" t="s">
        <v>212</v>
      </c>
    </row>
    <row r="142" spans="1:65" s="12" customFormat="1" ht="22.9" customHeight="1">
      <c r="B142" s="150"/>
      <c r="D142" s="151" t="s">
        <v>77</v>
      </c>
      <c r="E142" s="161" t="s">
        <v>2361</v>
      </c>
      <c r="F142" s="161" t="s">
        <v>2362</v>
      </c>
      <c r="I142" s="153"/>
      <c r="J142" s="162">
        <f>BK142</f>
        <v>0</v>
      </c>
      <c r="L142" s="150"/>
      <c r="M142" s="155"/>
      <c r="N142" s="156"/>
      <c r="O142" s="156"/>
      <c r="P142" s="157">
        <f>SUM(P143:P147)</f>
        <v>0</v>
      </c>
      <c r="Q142" s="156"/>
      <c r="R142" s="157">
        <f>SUM(R143:R147)</f>
        <v>5.1500000000000004E-2</v>
      </c>
      <c r="S142" s="156"/>
      <c r="T142" s="158">
        <f>SUM(T143:T147)</f>
        <v>0</v>
      </c>
      <c r="AR142" s="151" t="s">
        <v>91</v>
      </c>
      <c r="AT142" s="159" t="s">
        <v>77</v>
      </c>
      <c r="AU142" s="159" t="s">
        <v>85</v>
      </c>
      <c r="AY142" s="151" t="s">
        <v>158</v>
      </c>
      <c r="BK142" s="160">
        <f>SUM(BK143:BK147)</f>
        <v>0</v>
      </c>
    </row>
    <row r="143" spans="1:65" s="2" customFormat="1" ht="58.5" customHeight="1">
      <c r="A143" s="29"/>
      <c r="B143" s="163"/>
      <c r="C143" s="164" t="s">
        <v>216</v>
      </c>
      <c r="D143" s="164" t="s">
        <v>160</v>
      </c>
      <c r="E143" s="165" t="s">
        <v>2363</v>
      </c>
      <c r="F143" s="166" t="s">
        <v>2364</v>
      </c>
      <c r="G143" s="167" t="s">
        <v>1911</v>
      </c>
      <c r="H143" s="168">
        <v>1</v>
      </c>
      <c r="I143" s="169"/>
      <c r="J143" s="170">
        <f>ROUND(I143*H143,2)</f>
        <v>0</v>
      </c>
      <c r="K143" s="249"/>
      <c r="L143" s="251"/>
      <c r="M143" s="250" t="s">
        <v>1</v>
      </c>
      <c r="N143" s="173" t="s">
        <v>44</v>
      </c>
      <c r="O143" s="55"/>
      <c r="P143" s="174">
        <f>O143*H143</f>
        <v>0</v>
      </c>
      <c r="Q143" s="174">
        <v>5.0000000000000001E-4</v>
      </c>
      <c r="R143" s="174">
        <f>Q143*H143</f>
        <v>5.0000000000000001E-4</v>
      </c>
      <c r="S143" s="174">
        <v>0</v>
      </c>
      <c r="T143" s="17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224</v>
      </c>
      <c r="AT143" s="176" t="s">
        <v>160</v>
      </c>
      <c r="AU143" s="176" t="s">
        <v>91</v>
      </c>
      <c r="AY143" s="14" t="s">
        <v>158</v>
      </c>
      <c r="BE143" s="177">
        <f>IF(N143="základná",J143,0)</f>
        <v>0</v>
      </c>
      <c r="BF143" s="177">
        <f>IF(N143="znížená",J143,0)</f>
        <v>0</v>
      </c>
      <c r="BG143" s="177">
        <f>IF(N143="zákl. prenesená",J143,0)</f>
        <v>0</v>
      </c>
      <c r="BH143" s="177">
        <f>IF(N143="zníž. prenesená",J143,0)</f>
        <v>0</v>
      </c>
      <c r="BI143" s="177">
        <f>IF(N143="nulová",J143,0)</f>
        <v>0</v>
      </c>
      <c r="BJ143" s="14" t="s">
        <v>91</v>
      </c>
      <c r="BK143" s="177">
        <f>ROUND(I143*H143,2)</f>
        <v>0</v>
      </c>
      <c r="BL143" s="14" t="s">
        <v>224</v>
      </c>
      <c r="BM143" s="176" t="s">
        <v>216</v>
      </c>
    </row>
    <row r="144" spans="1:65" s="2" customFormat="1" ht="21.75" customHeight="1">
      <c r="A144" s="29"/>
      <c r="B144" s="163"/>
      <c r="C144" s="164" t="s">
        <v>220</v>
      </c>
      <c r="D144" s="164" t="s">
        <v>160</v>
      </c>
      <c r="E144" s="165" t="s">
        <v>2365</v>
      </c>
      <c r="F144" s="166" t="s">
        <v>2366</v>
      </c>
      <c r="G144" s="167" t="s">
        <v>1911</v>
      </c>
      <c r="H144" s="168">
        <v>1</v>
      </c>
      <c r="I144" s="169"/>
      <c r="J144" s="170">
        <f>ROUND(I144*H144,2)</f>
        <v>0</v>
      </c>
      <c r="K144" s="249"/>
      <c r="L144" s="251"/>
      <c r="M144" s="250" t="s">
        <v>1</v>
      </c>
      <c r="N144" s="173" t="s">
        <v>44</v>
      </c>
      <c r="O144" s="55"/>
      <c r="P144" s="174">
        <f>O144*H144</f>
        <v>0</v>
      </c>
      <c r="Q144" s="174">
        <v>5.0000000000000001E-4</v>
      </c>
      <c r="R144" s="174">
        <f>Q144*H144</f>
        <v>5.0000000000000001E-4</v>
      </c>
      <c r="S144" s="174">
        <v>0</v>
      </c>
      <c r="T144" s="17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224</v>
      </c>
      <c r="AT144" s="176" t="s">
        <v>160</v>
      </c>
      <c r="AU144" s="176" t="s">
        <v>91</v>
      </c>
      <c r="AY144" s="14" t="s">
        <v>158</v>
      </c>
      <c r="BE144" s="177">
        <f>IF(N144="základná",J144,0)</f>
        <v>0</v>
      </c>
      <c r="BF144" s="177">
        <f>IF(N144="znížená",J144,0)</f>
        <v>0</v>
      </c>
      <c r="BG144" s="177">
        <f>IF(N144="zákl. prenesená",J144,0)</f>
        <v>0</v>
      </c>
      <c r="BH144" s="177">
        <f>IF(N144="zníž. prenesená",J144,0)</f>
        <v>0</v>
      </c>
      <c r="BI144" s="177">
        <f>IF(N144="nulová",J144,0)</f>
        <v>0</v>
      </c>
      <c r="BJ144" s="14" t="s">
        <v>91</v>
      </c>
      <c r="BK144" s="177">
        <f>ROUND(I144*H144,2)</f>
        <v>0</v>
      </c>
      <c r="BL144" s="14" t="s">
        <v>224</v>
      </c>
      <c r="BM144" s="176" t="s">
        <v>220</v>
      </c>
    </row>
    <row r="145" spans="1:65" s="2" customFormat="1" ht="16.5" customHeight="1">
      <c r="A145" s="29"/>
      <c r="B145" s="163"/>
      <c r="C145" s="164" t="s">
        <v>224</v>
      </c>
      <c r="D145" s="164" t="s">
        <v>160</v>
      </c>
      <c r="E145" s="165" t="s">
        <v>2367</v>
      </c>
      <c r="F145" s="166" t="s">
        <v>2368</v>
      </c>
      <c r="G145" s="167" t="s">
        <v>231</v>
      </c>
      <c r="H145" s="168">
        <v>1</v>
      </c>
      <c r="I145" s="169"/>
      <c r="J145" s="170">
        <f>ROUND(I145*H145,2)</f>
        <v>0</v>
      </c>
      <c r="K145" s="249"/>
      <c r="L145" s="251"/>
      <c r="M145" s="250" t="s">
        <v>1</v>
      </c>
      <c r="N145" s="173" t="s">
        <v>44</v>
      </c>
      <c r="O145" s="55"/>
      <c r="P145" s="174">
        <f>O145*H145</f>
        <v>0</v>
      </c>
      <c r="Q145" s="174">
        <v>5.0000000000000001E-4</v>
      </c>
      <c r="R145" s="174">
        <f>Q145*H145</f>
        <v>5.0000000000000001E-4</v>
      </c>
      <c r="S145" s="174">
        <v>0</v>
      </c>
      <c r="T145" s="17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224</v>
      </c>
      <c r="AT145" s="176" t="s">
        <v>160</v>
      </c>
      <c r="AU145" s="176" t="s">
        <v>91</v>
      </c>
      <c r="AY145" s="14" t="s">
        <v>158</v>
      </c>
      <c r="BE145" s="177">
        <f>IF(N145="základná",J145,0)</f>
        <v>0</v>
      </c>
      <c r="BF145" s="177">
        <f>IF(N145="znížená",J145,0)</f>
        <v>0</v>
      </c>
      <c r="BG145" s="177">
        <f>IF(N145="zákl. prenesená",J145,0)</f>
        <v>0</v>
      </c>
      <c r="BH145" s="177">
        <f>IF(N145="zníž. prenesená",J145,0)</f>
        <v>0</v>
      </c>
      <c r="BI145" s="177">
        <f>IF(N145="nulová",J145,0)</f>
        <v>0</v>
      </c>
      <c r="BJ145" s="14" t="s">
        <v>91</v>
      </c>
      <c r="BK145" s="177">
        <f>ROUND(I145*H145,2)</f>
        <v>0</v>
      </c>
      <c r="BL145" s="14" t="s">
        <v>224</v>
      </c>
      <c r="BM145" s="176" t="s">
        <v>224</v>
      </c>
    </row>
    <row r="146" spans="1:65" s="2" customFormat="1" ht="62.25" customHeight="1">
      <c r="A146" s="29"/>
      <c r="B146" s="163"/>
      <c r="C146" s="183" t="s">
        <v>228</v>
      </c>
      <c r="D146" s="183" t="s">
        <v>424</v>
      </c>
      <c r="E146" s="184" t="s">
        <v>2369</v>
      </c>
      <c r="F146" s="185" t="s">
        <v>2587</v>
      </c>
      <c r="G146" s="186" t="s">
        <v>231</v>
      </c>
      <c r="H146" s="187">
        <v>1</v>
      </c>
      <c r="I146" s="188"/>
      <c r="J146" s="189">
        <f>ROUND(I146*H146,2)</f>
        <v>0</v>
      </c>
      <c r="K146" s="253"/>
      <c r="L146" s="255"/>
      <c r="M146" s="254" t="s">
        <v>1</v>
      </c>
      <c r="N146" s="193" t="s">
        <v>44</v>
      </c>
      <c r="O146" s="55"/>
      <c r="P146" s="174">
        <f>O146*H146</f>
        <v>0</v>
      </c>
      <c r="Q146" s="174">
        <v>0.05</v>
      </c>
      <c r="R146" s="174">
        <f>Q146*H146</f>
        <v>0.05</v>
      </c>
      <c r="S146" s="174">
        <v>0</v>
      </c>
      <c r="T146" s="17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189</v>
      </c>
      <c r="AT146" s="176" t="s">
        <v>424</v>
      </c>
      <c r="AU146" s="176" t="s">
        <v>91</v>
      </c>
      <c r="AY146" s="14" t="s">
        <v>158</v>
      </c>
      <c r="BE146" s="177">
        <f>IF(N146="základná",J146,0)</f>
        <v>0</v>
      </c>
      <c r="BF146" s="177">
        <f>IF(N146="znížená",J146,0)</f>
        <v>0</v>
      </c>
      <c r="BG146" s="177">
        <f>IF(N146="zákl. prenesená",J146,0)</f>
        <v>0</v>
      </c>
      <c r="BH146" s="177">
        <f>IF(N146="zníž. prenesená",J146,0)</f>
        <v>0</v>
      </c>
      <c r="BI146" s="177">
        <f>IF(N146="nulová",J146,0)</f>
        <v>0</v>
      </c>
      <c r="BJ146" s="14" t="s">
        <v>91</v>
      </c>
      <c r="BK146" s="177">
        <f>ROUND(I146*H146,2)</f>
        <v>0</v>
      </c>
      <c r="BL146" s="14" t="s">
        <v>164</v>
      </c>
      <c r="BM146" s="176" t="s">
        <v>228</v>
      </c>
    </row>
    <row r="147" spans="1:65" s="2" customFormat="1" ht="16.5" customHeight="1">
      <c r="A147" s="29"/>
      <c r="B147" s="163"/>
      <c r="C147" s="164" t="s">
        <v>233</v>
      </c>
      <c r="D147" s="164" t="s">
        <v>160</v>
      </c>
      <c r="E147" s="165" t="s">
        <v>2370</v>
      </c>
      <c r="F147" s="166" t="s">
        <v>2371</v>
      </c>
      <c r="G147" s="167" t="s">
        <v>1911</v>
      </c>
      <c r="H147" s="168">
        <v>1</v>
      </c>
      <c r="I147" s="169"/>
      <c r="J147" s="170">
        <f>ROUND(I147*H147,2)</f>
        <v>0</v>
      </c>
      <c r="K147" s="249"/>
      <c r="L147" s="251"/>
      <c r="M147" s="250" t="s">
        <v>1</v>
      </c>
      <c r="N147" s="173" t="s">
        <v>44</v>
      </c>
      <c r="O147" s="55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224</v>
      </c>
      <c r="AT147" s="176" t="s">
        <v>160</v>
      </c>
      <c r="AU147" s="176" t="s">
        <v>91</v>
      </c>
      <c r="AY147" s="14" t="s">
        <v>158</v>
      </c>
      <c r="BE147" s="177">
        <f>IF(N147="základná",J147,0)</f>
        <v>0</v>
      </c>
      <c r="BF147" s="177">
        <f>IF(N147="znížená",J147,0)</f>
        <v>0</v>
      </c>
      <c r="BG147" s="177">
        <f>IF(N147="zákl. prenesená",J147,0)</f>
        <v>0</v>
      </c>
      <c r="BH147" s="177">
        <f>IF(N147="zníž. prenesená",J147,0)</f>
        <v>0</v>
      </c>
      <c r="BI147" s="177">
        <f>IF(N147="nulová",J147,0)</f>
        <v>0</v>
      </c>
      <c r="BJ147" s="14" t="s">
        <v>91</v>
      </c>
      <c r="BK147" s="177">
        <f>ROUND(I147*H147,2)</f>
        <v>0</v>
      </c>
      <c r="BL147" s="14" t="s">
        <v>224</v>
      </c>
      <c r="BM147" s="176" t="s">
        <v>233</v>
      </c>
    </row>
    <row r="148" spans="1:65" s="12" customFormat="1" ht="22.9" customHeight="1">
      <c r="B148" s="150"/>
      <c r="D148" s="151" t="s">
        <v>77</v>
      </c>
      <c r="E148" s="161" t="s">
        <v>2372</v>
      </c>
      <c r="F148" s="161" t="s">
        <v>2373</v>
      </c>
      <c r="I148" s="153"/>
      <c r="J148" s="162">
        <f>BK148</f>
        <v>0</v>
      </c>
      <c r="L148" s="150"/>
      <c r="M148" s="155"/>
      <c r="N148" s="156"/>
      <c r="O148" s="156"/>
      <c r="P148" s="157">
        <f>SUM(P149:P170)</f>
        <v>0</v>
      </c>
      <c r="Q148" s="156"/>
      <c r="R148" s="157">
        <f>SUM(R149:R170)</f>
        <v>2.8359200000000002</v>
      </c>
      <c r="S148" s="156"/>
      <c r="T148" s="158">
        <f>SUM(T149:T170)</f>
        <v>0</v>
      </c>
      <c r="AR148" s="151" t="s">
        <v>91</v>
      </c>
      <c r="AT148" s="159" t="s">
        <v>77</v>
      </c>
      <c r="AU148" s="159" t="s">
        <v>85</v>
      </c>
      <c r="AY148" s="151" t="s">
        <v>158</v>
      </c>
      <c r="BK148" s="160">
        <f>SUM(BK149:BK170)</f>
        <v>0</v>
      </c>
    </row>
    <row r="149" spans="1:65" s="2" customFormat="1" ht="16.5" customHeight="1">
      <c r="A149" s="29"/>
      <c r="B149" s="163"/>
      <c r="C149" s="164" t="s">
        <v>237</v>
      </c>
      <c r="D149" s="164" t="s">
        <v>160</v>
      </c>
      <c r="E149" s="165" t="s">
        <v>2374</v>
      </c>
      <c r="F149" s="166" t="s">
        <v>2375</v>
      </c>
      <c r="G149" s="167" t="s">
        <v>231</v>
      </c>
      <c r="H149" s="168">
        <v>1</v>
      </c>
      <c r="I149" s="169"/>
      <c r="J149" s="170">
        <f t="shared" ref="J149:J170" si="10">ROUND(I149*H149,2)</f>
        <v>0</v>
      </c>
      <c r="K149" s="249"/>
      <c r="L149" s="251"/>
      <c r="M149" s="250" t="s">
        <v>1</v>
      </c>
      <c r="N149" s="173" t="s">
        <v>44</v>
      </c>
      <c r="O149" s="55"/>
      <c r="P149" s="174">
        <f t="shared" ref="P149:P170" si="11">O149*H149</f>
        <v>0</v>
      </c>
      <c r="Q149" s="174">
        <v>6.2599999999999999E-3</v>
      </c>
      <c r="R149" s="174">
        <f t="shared" ref="R149:R170" si="12">Q149*H149</f>
        <v>6.2599999999999999E-3</v>
      </c>
      <c r="S149" s="174">
        <v>0</v>
      </c>
      <c r="T149" s="175">
        <f t="shared" ref="T149:T170" si="1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224</v>
      </c>
      <c r="AT149" s="176" t="s">
        <v>160</v>
      </c>
      <c r="AU149" s="176" t="s">
        <v>91</v>
      </c>
      <c r="AY149" s="14" t="s">
        <v>158</v>
      </c>
      <c r="BE149" s="177">
        <f t="shared" ref="BE149:BE170" si="14">IF(N149="základná",J149,0)</f>
        <v>0</v>
      </c>
      <c r="BF149" s="177">
        <f t="shared" ref="BF149:BF170" si="15">IF(N149="znížená",J149,0)</f>
        <v>0</v>
      </c>
      <c r="BG149" s="177">
        <f t="shared" ref="BG149:BG170" si="16">IF(N149="zákl. prenesená",J149,0)</f>
        <v>0</v>
      </c>
      <c r="BH149" s="177">
        <f t="shared" ref="BH149:BH170" si="17">IF(N149="zníž. prenesená",J149,0)</f>
        <v>0</v>
      </c>
      <c r="BI149" s="177">
        <f t="shared" ref="BI149:BI170" si="18">IF(N149="nulová",J149,0)</f>
        <v>0</v>
      </c>
      <c r="BJ149" s="14" t="s">
        <v>91</v>
      </c>
      <c r="BK149" s="177">
        <f t="shared" ref="BK149:BK170" si="19">ROUND(I149*H149,2)</f>
        <v>0</v>
      </c>
      <c r="BL149" s="14" t="s">
        <v>224</v>
      </c>
      <c r="BM149" s="176" t="s">
        <v>237</v>
      </c>
    </row>
    <row r="150" spans="1:65" s="2" customFormat="1" ht="21.75" customHeight="1">
      <c r="A150" s="29"/>
      <c r="B150" s="163"/>
      <c r="C150" s="183" t="s">
        <v>7</v>
      </c>
      <c r="D150" s="183" t="s">
        <v>424</v>
      </c>
      <c r="E150" s="184" t="s">
        <v>2376</v>
      </c>
      <c r="F150" s="185" t="s">
        <v>2583</v>
      </c>
      <c r="G150" s="186" t="s">
        <v>251</v>
      </c>
      <c r="H150" s="187">
        <v>76</v>
      </c>
      <c r="I150" s="188"/>
      <c r="J150" s="189">
        <f t="shared" si="10"/>
        <v>0</v>
      </c>
      <c r="K150" s="253"/>
      <c r="L150" s="255"/>
      <c r="M150" s="254" t="s">
        <v>1</v>
      </c>
      <c r="N150" s="193" t="s">
        <v>44</v>
      </c>
      <c r="O150" s="55"/>
      <c r="P150" s="174">
        <f t="shared" si="11"/>
        <v>0</v>
      </c>
      <c r="Q150" s="174">
        <v>1E-4</v>
      </c>
      <c r="R150" s="174">
        <f t="shared" si="12"/>
        <v>7.6E-3</v>
      </c>
      <c r="S150" s="174">
        <v>0</v>
      </c>
      <c r="T150" s="175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189</v>
      </c>
      <c r="AT150" s="176" t="s">
        <v>424</v>
      </c>
      <c r="AU150" s="176" t="s">
        <v>91</v>
      </c>
      <c r="AY150" s="14" t="s">
        <v>158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4" t="s">
        <v>91</v>
      </c>
      <c r="BK150" s="177">
        <f t="shared" si="19"/>
        <v>0</v>
      </c>
      <c r="BL150" s="14" t="s">
        <v>164</v>
      </c>
      <c r="BM150" s="176" t="s">
        <v>7</v>
      </c>
    </row>
    <row r="151" spans="1:65" s="2" customFormat="1" ht="21.75" customHeight="1">
      <c r="A151" s="29"/>
      <c r="B151" s="163"/>
      <c r="C151" s="183" t="s">
        <v>244</v>
      </c>
      <c r="D151" s="183" t="s">
        <v>424</v>
      </c>
      <c r="E151" s="184" t="s">
        <v>2377</v>
      </c>
      <c r="F151" s="185" t="s">
        <v>2584</v>
      </c>
      <c r="G151" s="186" t="s">
        <v>251</v>
      </c>
      <c r="H151" s="187">
        <v>30</v>
      </c>
      <c r="I151" s="188"/>
      <c r="J151" s="189">
        <f t="shared" si="10"/>
        <v>0</v>
      </c>
      <c r="K151" s="253"/>
      <c r="L151" s="255"/>
      <c r="M151" s="254" t="s">
        <v>1</v>
      </c>
      <c r="N151" s="193" t="s">
        <v>44</v>
      </c>
      <c r="O151" s="55"/>
      <c r="P151" s="174">
        <f t="shared" si="11"/>
        <v>0</v>
      </c>
      <c r="Q151" s="174">
        <v>1E-4</v>
      </c>
      <c r="R151" s="174">
        <f t="shared" si="12"/>
        <v>3.0000000000000001E-3</v>
      </c>
      <c r="S151" s="174">
        <v>0</v>
      </c>
      <c r="T151" s="17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189</v>
      </c>
      <c r="AT151" s="176" t="s">
        <v>424</v>
      </c>
      <c r="AU151" s="176" t="s">
        <v>91</v>
      </c>
      <c r="AY151" s="14" t="s">
        <v>158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91</v>
      </c>
      <c r="BK151" s="177">
        <f t="shared" si="19"/>
        <v>0</v>
      </c>
      <c r="BL151" s="14" t="s">
        <v>164</v>
      </c>
      <c r="BM151" s="176" t="s">
        <v>244</v>
      </c>
    </row>
    <row r="152" spans="1:65" s="2" customFormat="1" ht="21.75" customHeight="1">
      <c r="A152" s="29"/>
      <c r="B152" s="163"/>
      <c r="C152" s="183" t="s">
        <v>248</v>
      </c>
      <c r="D152" s="183" t="s">
        <v>424</v>
      </c>
      <c r="E152" s="184" t="s">
        <v>2378</v>
      </c>
      <c r="F152" s="185" t="s">
        <v>2585</v>
      </c>
      <c r="G152" s="186" t="s">
        <v>251</v>
      </c>
      <c r="H152" s="187">
        <v>18</v>
      </c>
      <c r="I152" s="188"/>
      <c r="J152" s="189">
        <f t="shared" si="10"/>
        <v>0</v>
      </c>
      <c r="K152" s="253"/>
      <c r="L152" s="255"/>
      <c r="M152" s="254" t="s">
        <v>1</v>
      </c>
      <c r="N152" s="193" t="s">
        <v>44</v>
      </c>
      <c r="O152" s="55"/>
      <c r="P152" s="174">
        <f t="shared" si="11"/>
        <v>0</v>
      </c>
      <c r="Q152" s="174">
        <v>1E-4</v>
      </c>
      <c r="R152" s="174">
        <f t="shared" si="12"/>
        <v>1.8000000000000002E-3</v>
      </c>
      <c r="S152" s="174">
        <v>0</v>
      </c>
      <c r="T152" s="17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189</v>
      </c>
      <c r="AT152" s="176" t="s">
        <v>424</v>
      </c>
      <c r="AU152" s="176" t="s">
        <v>91</v>
      </c>
      <c r="AY152" s="14" t="s">
        <v>158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91</v>
      </c>
      <c r="BK152" s="177">
        <f t="shared" si="19"/>
        <v>0</v>
      </c>
      <c r="BL152" s="14" t="s">
        <v>164</v>
      </c>
      <c r="BM152" s="176" t="s">
        <v>248</v>
      </c>
    </row>
    <row r="153" spans="1:65" s="2" customFormat="1" ht="21.75" customHeight="1">
      <c r="A153" s="29"/>
      <c r="B153" s="163"/>
      <c r="C153" s="183" t="s">
        <v>253</v>
      </c>
      <c r="D153" s="183" t="s">
        <v>424</v>
      </c>
      <c r="E153" s="184" t="s">
        <v>2379</v>
      </c>
      <c r="F153" s="185" t="s">
        <v>2586</v>
      </c>
      <c r="G153" s="186" t="s">
        <v>251</v>
      </c>
      <c r="H153" s="187">
        <v>10</v>
      </c>
      <c r="I153" s="188"/>
      <c r="J153" s="189">
        <f t="shared" si="10"/>
        <v>0</v>
      </c>
      <c r="K153" s="253"/>
      <c r="L153" s="255"/>
      <c r="M153" s="254" t="s">
        <v>1</v>
      </c>
      <c r="N153" s="193" t="s">
        <v>44</v>
      </c>
      <c r="O153" s="55"/>
      <c r="P153" s="174">
        <f t="shared" si="11"/>
        <v>0</v>
      </c>
      <c r="Q153" s="174">
        <v>1.1E-4</v>
      </c>
      <c r="R153" s="174">
        <f t="shared" si="12"/>
        <v>1.1000000000000001E-3</v>
      </c>
      <c r="S153" s="174">
        <v>0</v>
      </c>
      <c r="T153" s="17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189</v>
      </c>
      <c r="AT153" s="176" t="s">
        <v>424</v>
      </c>
      <c r="AU153" s="176" t="s">
        <v>91</v>
      </c>
      <c r="AY153" s="14" t="s">
        <v>158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4" t="s">
        <v>91</v>
      </c>
      <c r="BK153" s="177">
        <f t="shared" si="19"/>
        <v>0</v>
      </c>
      <c r="BL153" s="14" t="s">
        <v>164</v>
      </c>
      <c r="BM153" s="176" t="s">
        <v>253</v>
      </c>
    </row>
    <row r="154" spans="1:65" s="2" customFormat="1" ht="16.5" customHeight="1">
      <c r="A154" s="29"/>
      <c r="B154" s="163"/>
      <c r="C154" s="183" t="s">
        <v>257</v>
      </c>
      <c r="D154" s="183" t="s">
        <v>424</v>
      </c>
      <c r="E154" s="184" t="s">
        <v>2380</v>
      </c>
      <c r="F154" s="185" t="s">
        <v>2381</v>
      </c>
      <c r="G154" s="186" t="s">
        <v>231</v>
      </c>
      <c r="H154" s="187">
        <v>6</v>
      </c>
      <c r="I154" s="188"/>
      <c r="J154" s="189">
        <f t="shared" si="10"/>
        <v>0</v>
      </c>
      <c r="K154" s="253"/>
      <c r="L154" s="255"/>
      <c r="M154" s="254" t="s">
        <v>1</v>
      </c>
      <c r="N154" s="193" t="s">
        <v>44</v>
      </c>
      <c r="O154" s="55"/>
      <c r="P154" s="174">
        <f t="shared" si="11"/>
        <v>0</v>
      </c>
      <c r="Q154" s="174">
        <v>4.0000000000000003E-5</v>
      </c>
      <c r="R154" s="174">
        <f t="shared" si="12"/>
        <v>2.4000000000000003E-4</v>
      </c>
      <c r="S154" s="174">
        <v>0</v>
      </c>
      <c r="T154" s="17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189</v>
      </c>
      <c r="AT154" s="176" t="s">
        <v>424</v>
      </c>
      <c r="AU154" s="176" t="s">
        <v>91</v>
      </c>
      <c r="AY154" s="14" t="s">
        <v>158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4" t="s">
        <v>91</v>
      </c>
      <c r="BK154" s="177">
        <f t="shared" si="19"/>
        <v>0</v>
      </c>
      <c r="BL154" s="14" t="s">
        <v>164</v>
      </c>
      <c r="BM154" s="176" t="s">
        <v>257</v>
      </c>
    </row>
    <row r="155" spans="1:65" s="2" customFormat="1" ht="16.5" customHeight="1">
      <c r="A155" s="29"/>
      <c r="B155" s="163"/>
      <c r="C155" s="183" t="s">
        <v>261</v>
      </c>
      <c r="D155" s="183" t="s">
        <v>424</v>
      </c>
      <c r="E155" s="184" t="s">
        <v>2382</v>
      </c>
      <c r="F155" s="185" t="s">
        <v>2383</v>
      </c>
      <c r="G155" s="186" t="s">
        <v>231</v>
      </c>
      <c r="H155" s="187">
        <v>2</v>
      </c>
      <c r="I155" s="188"/>
      <c r="J155" s="189">
        <f t="shared" si="10"/>
        <v>0</v>
      </c>
      <c r="K155" s="253"/>
      <c r="L155" s="255"/>
      <c r="M155" s="254" t="s">
        <v>1</v>
      </c>
      <c r="N155" s="193" t="s">
        <v>44</v>
      </c>
      <c r="O155" s="55"/>
      <c r="P155" s="174">
        <f t="shared" si="11"/>
        <v>0</v>
      </c>
      <c r="Q155" s="174">
        <v>4.0000000000000003E-5</v>
      </c>
      <c r="R155" s="174">
        <f t="shared" si="12"/>
        <v>8.0000000000000007E-5</v>
      </c>
      <c r="S155" s="174">
        <v>0</v>
      </c>
      <c r="T155" s="17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189</v>
      </c>
      <c r="AT155" s="176" t="s">
        <v>424</v>
      </c>
      <c r="AU155" s="176" t="s">
        <v>91</v>
      </c>
      <c r="AY155" s="14" t="s">
        <v>158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91</v>
      </c>
      <c r="BK155" s="177">
        <f t="shared" si="19"/>
        <v>0</v>
      </c>
      <c r="BL155" s="14" t="s">
        <v>164</v>
      </c>
      <c r="BM155" s="176" t="s">
        <v>261</v>
      </c>
    </row>
    <row r="156" spans="1:65" s="2" customFormat="1" ht="16.5" customHeight="1">
      <c r="A156" s="29"/>
      <c r="B156" s="163"/>
      <c r="C156" s="183" t="s">
        <v>265</v>
      </c>
      <c r="D156" s="183" t="s">
        <v>424</v>
      </c>
      <c r="E156" s="184" t="s">
        <v>2384</v>
      </c>
      <c r="F156" s="185" t="s">
        <v>2385</v>
      </c>
      <c r="G156" s="186" t="s">
        <v>231</v>
      </c>
      <c r="H156" s="187">
        <v>6</v>
      </c>
      <c r="I156" s="188"/>
      <c r="J156" s="189">
        <f t="shared" si="10"/>
        <v>0</v>
      </c>
      <c r="K156" s="253"/>
      <c r="L156" s="255"/>
      <c r="M156" s="254" t="s">
        <v>1</v>
      </c>
      <c r="N156" s="193" t="s">
        <v>44</v>
      </c>
      <c r="O156" s="55"/>
      <c r="P156" s="174">
        <f t="shared" si="11"/>
        <v>0</v>
      </c>
      <c r="Q156" s="174">
        <v>4.0000000000000003E-5</v>
      </c>
      <c r="R156" s="174">
        <f t="shared" si="12"/>
        <v>2.4000000000000003E-4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189</v>
      </c>
      <c r="AT156" s="176" t="s">
        <v>424</v>
      </c>
      <c r="AU156" s="176" t="s">
        <v>91</v>
      </c>
      <c r="AY156" s="14" t="s">
        <v>158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91</v>
      </c>
      <c r="BK156" s="177">
        <f t="shared" si="19"/>
        <v>0</v>
      </c>
      <c r="BL156" s="14" t="s">
        <v>164</v>
      </c>
      <c r="BM156" s="176" t="s">
        <v>265</v>
      </c>
    </row>
    <row r="157" spans="1:65" s="2" customFormat="1" ht="16.5" customHeight="1">
      <c r="A157" s="29"/>
      <c r="B157" s="163"/>
      <c r="C157" s="183" t="s">
        <v>269</v>
      </c>
      <c r="D157" s="183" t="s">
        <v>424</v>
      </c>
      <c r="E157" s="184" t="s">
        <v>2386</v>
      </c>
      <c r="F157" s="185" t="s">
        <v>2571</v>
      </c>
      <c r="G157" s="186" t="s">
        <v>231</v>
      </c>
      <c r="H157" s="187">
        <v>8</v>
      </c>
      <c r="I157" s="188"/>
      <c r="J157" s="189">
        <f t="shared" si="10"/>
        <v>0</v>
      </c>
      <c r="K157" s="253"/>
      <c r="L157" s="255"/>
      <c r="M157" s="254" t="s">
        <v>1</v>
      </c>
      <c r="N157" s="193" t="s">
        <v>44</v>
      </c>
      <c r="O157" s="55"/>
      <c r="P157" s="174">
        <f t="shared" si="11"/>
        <v>0</v>
      </c>
      <c r="Q157" s="174">
        <v>1.4999999999999999E-4</v>
      </c>
      <c r="R157" s="174">
        <f t="shared" si="12"/>
        <v>1.1999999999999999E-3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189</v>
      </c>
      <c r="AT157" s="176" t="s">
        <v>424</v>
      </c>
      <c r="AU157" s="176" t="s">
        <v>91</v>
      </c>
      <c r="AY157" s="14" t="s">
        <v>158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91</v>
      </c>
      <c r="BK157" s="177">
        <f t="shared" si="19"/>
        <v>0</v>
      </c>
      <c r="BL157" s="14" t="s">
        <v>164</v>
      </c>
      <c r="BM157" s="176" t="s">
        <v>269</v>
      </c>
    </row>
    <row r="158" spans="1:65" s="2" customFormat="1" ht="16.5" customHeight="1">
      <c r="A158" s="29"/>
      <c r="B158" s="163"/>
      <c r="C158" s="183" t="s">
        <v>273</v>
      </c>
      <c r="D158" s="183" t="s">
        <v>424</v>
      </c>
      <c r="E158" s="184" t="s">
        <v>2387</v>
      </c>
      <c r="F158" s="185" t="s">
        <v>2572</v>
      </c>
      <c r="G158" s="186" t="s">
        <v>231</v>
      </c>
      <c r="H158" s="187">
        <v>8</v>
      </c>
      <c r="I158" s="188"/>
      <c r="J158" s="189">
        <f t="shared" si="10"/>
        <v>0</v>
      </c>
      <c r="K158" s="253"/>
      <c r="L158" s="255"/>
      <c r="M158" s="254" t="s">
        <v>1</v>
      </c>
      <c r="N158" s="193" t="s">
        <v>44</v>
      </c>
      <c r="O158" s="55"/>
      <c r="P158" s="174">
        <f t="shared" si="11"/>
        <v>0</v>
      </c>
      <c r="Q158" s="174">
        <v>2.1000000000000001E-4</v>
      </c>
      <c r="R158" s="174">
        <f t="shared" si="12"/>
        <v>1.6800000000000001E-3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189</v>
      </c>
      <c r="AT158" s="176" t="s">
        <v>424</v>
      </c>
      <c r="AU158" s="176" t="s">
        <v>91</v>
      </c>
      <c r="AY158" s="14" t="s">
        <v>158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91</v>
      </c>
      <c r="BK158" s="177">
        <f t="shared" si="19"/>
        <v>0</v>
      </c>
      <c r="BL158" s="14" t="s">
        <v>164</v>
      </c>
      <c r="BM158" s="176" t="s">
        <v>273</v>
      </c>
    </row>
    <row r="159" spans="1:65" s="2" customFormat="1" ht="16.5" customHeight="1">
      <c r="A159" s="29"/>
      <c r="B159" s="163"/>
      <c r="C159" s="183" t="s">
        <v>277</v>
      </c>
      <c r="D159" s="183" t="s">
        <v>424</v>
      </c>
      <c r="E159" s="184" t="s">
        <v>2388</v>
      </c>
      <c r="F159" s="185" t="s">
        <v>2389</v>
      </c>
      <c r="G159" s="186" t="s">
        <v>231</v>
      </c>
      <c r="H159" s="187">
        <v>10</v>
      </c>
      <c r="I159" s="188"/>
      <c r="J159" s="189">
        <f t="shared" si="10"/>
        <v>0</v>
      </c>
      <c r="K159" s="253"/>
      <c r="L159" s="255"/>
      <c r="M159" s="254" t="s">
        <v>1</v>
      </c>
      <c r="N159" s="193" t="s">
        <v>44</v>
      </c>
      <c r="O159" s="55"/>
      <c r="P159" s="174">
        <f t="shared" si="11"/>
        <v>0</v>
      </c>
      <c r="Q159" s="174">
        <v>7.1000000000000004E-3</v>
      </c>
      <c r="R159" s="174">
        <f t="shared" si="12"/>
        <v>7.1000000000000008E-2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189</v>
      </c>
      <c r="AT159" s="176" t="s">
        <v>424</v>
      </c>
      <c r="AU159" s="176" t="s">
        <v>91</v>
      </c>
      <c r="AY159" s="14" t="s">
        <v>158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91</v>
      </c>
      <c r="BK159" s="177">
        <f t="shared" si="19"/>
        <v>0</v>
      </c>
      <c r="BL159" s="14" t="s">
        <v>164</v>
      </c>
      <c r="BM159" s="176" t="s">
        <v>277</v>
      </c>
    </row>
    <row r="160" spans="1:65" s="2" customFormat="1" ht="16.5" customHeight="1">
      <c r="A160" s="29"/>
      <c r="B160" s="163"/>
      <c r="C160" s="183" t="s">
        <v>281</v>
      </c>
      <c r="D160" s="183" t="s">
        <v>424</v>
      </c>
      <c r="E160" s="184" t="s">
        <v>2390</v>
      </c>
      <c r="F160" s="185" t="s">
        <v>2391</v>
      </c>
      <c r="G160" s="186" t="s">
        <v>231</v>
      </c>
      <c r="H160" s="187">
        <v>4</v>
      </c>
      <c r="I160" s="188"/>
      <c r="J160" s="189">
        <f t="shared" si="10"/>
        <v>0</v>
      </c>
      <c r="K160" s="253"/>
      <c r="L160" s="255"/>
      <c r="M160" s="254" t="s">
        <v>1</v>
      </c>
      <c r="N160" s="193" t="s">
        <v>44</v>
      </c>
      <c r="O160" s="55"/>
      <c r="P160" s="174">
        <f t="shared" si="11"/>
        <v>0</v>
      </c>
      <c r="Q160" s="174">
        <v>1.375E-2</v>
      </c>
      <c r="R160" s="174">
        <f t="shared" si="12"/>
        <v>5.5E-2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189</v>
      </c>
      <c r="AT160" s="176" t="s">
        <v>424</v>
      </c>
      <c r="AU160" s="176" t="s">
        <v>91</v>
      </c>
      <c r="AY160" s="14" t="s">
        <v>158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91</v>
      </c>
      <c r="BK160" s="177">
        <f t="shared" si="19"/>
        <v>0</v>
      </c>
      <c r="BL160" s="14" t="s">
        <v>164</v>
      </c>
      <c r="BM160" s="176" t="s">
        <v>281</v>
      </c>
    </row>
    <row r="161" spans="1:65" s="2" customFormat="1" ht="16.5" customHeight="1">
      <c r="A161" s="29"/>
      <c r="B161" s="163"/>
      <c r="C161" s="183" t="s">
        <v>289</v>
      </c>
      <c r="D161" s="183" t="s">
        <v>424</v>
      </c>
      <c r="E161" s="184" t="s">
        <v>2392</v>
      </c>
      <c r="F161" s="185" t="s">
        <v>2393</v>
      </c>
      <c r="G161" s="186" t="s">
        <v>231</v>
      </c>
      <c r="H161" s="187">
        <v>6</v>
      </c>
      <c r="I161" s="188"/>
      <c r="J161" s="189">
        <f t="shared" si="10"/>
        <v>0</v>
      </c>
      <c r="K161" s="253"/>
      <c r="L161" s="255"/>
      <c r="M161" s="254" t="s">
        <v>1</v>
      </c>
      <c r="N161" s="193" t="s">
        <v>44</v>
      </c>
      <c r="O161" s="55"/>
      <c r="P161" s="174">
        <f t="shared" si="11"/>
        <v>0</v>
      </c>
      <c r="Q161" s="174">
        <v>1.03E-2</v>
      </c>
      <c r="R161" s="174">
        <f t="shared" si="12"/>
        <v>6.1800000000000001E-2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189</v>
      </c>
      <c r="AT161" s="176" t="s">
        <v>424</v>
      </c>
      <c r="AU161" s="176" t="s">
        <v>91</v>
      </c>
      <c r="AY161" s="14" t="s">
        <v>158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91</v>
      </c>
      <c r="BK161" s="177">
        <f t="shared" si="19"/>
        <v>0</v>
      </c>
      <c r="BL161" s="14" t="s">
        <v>164</v>
      </c>
      <c r="BM161" s="176" t="s">
        <v>289</v>
      </c>
    </row>
    <row r="162" spans="1:65" s="2" customFormat="1" ht="16.5" customHeight="1">
      <c r="A162" s="29"/>
      <c r="B162" s="163"/>
      <c r="C162" s="183" t="s">
        <v>293</v>
      </c>
      <c r="D162" s="183" t="s">
        <v>424</v>
      </c>
      <c r="E162" s="184" t="s">
        <v>2394</v>
      </c>
      <c r="F162" s="185" t="s">
        <v>2395</v>
      </c>
      <c r="G162" s="186" t="s">
        <v>231</v>
      </c>
      <c r="H162" s="187">
        <v>2</v>
      </c>
      <c r="I162" s="188"/>
      <c r="J162" s="189">
        <f t="shared" si="10"/>
        <v>0</v>
      </c>
      <c r="K162" s="253"/>
      <c r="L162" s="255"/>
      <c r="M162" s="254" t="s">
        <v>1</v>
      </c>
      <c r="N162" s="193" t="s">
        <v>44</v>
      </c>
      <c r="O162" s="55"/>
      <c r="P162" s="174">
        <f t="shared" si="11"/>
        <v>0</v>
      </c>
      <c r="Q162" s="174">
        <v>1.03E-2</v>
      </c>
      <c r="R162" s="174">
        <f t="shared" si="12"/>
        <v>2.06E-2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189</v>
      </c>
      <c r="AT162" s="176" t="s">
        <v>424</v>
      </c>
      <c r="AU162" s="176" t="s">
        <v>91</v>
      </c>
      <c r="AY162" s="14" t="s">
        <v>158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91</v>
      </c>
      <c r="BK162" s="177">
        <f t="shared" si="19"/>
        <v>0</v>
      </c>
      <c r="BL162" s="14" t="s">
        <v>164</v>
      </c>
      <c r="BM162" s="176" t="s">
        <v>293</v>
      </c>
    </row>
    <row r="163" spans="1:65" s="2" customFormat="1" ht="16.5" customHeight="1">
      <c r="A163" s="29"/>
      <c r="B163" s="163"/>
      <c r="C163" s="183" t="s">
        <v>297</v>
      </c>
      <c r="D163" s="183" t="s">
        <v>424</v>
      </c>
      <c r="E163" s="184" t="s">
        <v>2396</v>
      </c>
      <c r="F163" s="185" t="s">
        <v>2397</v>
      </c>
      <c r="G163" s="186" t="s">
        <v>231</v>
      </c>
      <c r="H163" s="187">
        <v>2</v>
      </c>
      <c r="I163" s="188"/>
      <c r="J163" s="189">
        <f t="shared" si="10"/>
        <v>0</v>
      </c>
      <c r="K163" s="253"/>
      <c r="L163" s="255"/>
      <c r="M163" s="254" t="s">
        <v>1</v>
      </c>
      <c r="N163" s="193" t="s">
        <v>44</v>
      </c>
      <c r="O163" s="55"/>
      <c r="P163" s="174">
        <f t="shared" si="11"/>
        <v>0</v>
      </c>
      <c r="Q163" s="174">
        <v>1.03E-2</v>
      </c>
      <c r="R163" s="174">
        <f t="shared" si="12"/>
        <v>2.06E-2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189</v>
      </c>
      <c r="AT163" s="176" t="s">
        <v>424</v>
      </c>
      <c r="AU163" s="176" t="s">
        <v>91</v>
      </c>
      <c r="AY163" s="14" t="s">
        <v>158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91</v>
      </c>
      <c r="BK163" s="177">
        <f t="shared" si="19"/>
        <v>0</v>
      </c>
      <c r="BL163" s="14" t="s">
        <v>164</v>
      </c>
      <c r="BM163" s="176" t="s">
        <v>297</v>
      </c>
    </row>
    <row r="164" spans="1:65" s="2" customFormat="1" ht="21.75" customHeight="1">
      <c r="A164" s="29"/>
      <c r="B164" s="163"/>
      <c r="C164" s="183" t="s">
        <v>303</v>
      </c>
      <c r="D164" s="183" t="s">
        <v>424</v>
      </c>
      <c r="E164" s="184" t="s">
        <v>2398</v>
      </c>
      <c r="F164" s="185" t="s">
        <v>2573</v>
      </c>
      <c r="G164" s="186" t="s">
        <v>231</v>
      </c>
      <c r="H164" s="187">
        <v>22</v>
      </c>
      <c r="I164" s="188"/>
      <c r="J164" s="189">
        <f t="shared" si="10"/>
        <v>0</v>
      </c>
      <c r="K164" s="253"/>
      <c r="L164" s="255"/>
      <c r="M164" s="254" t="s">
        <v>1</v>
      </c>
      <c r="N164" s="193" t="s">
        <v>44</v>
      </c>
      <c r="O164" s="55"/>
      <c r="P164" s="174">
        <f t="shared" si="11"/>
        <v>0</v>
      </c>
      <c r="Q164" s="174">
        <v>3.6799999999999999E-2</v>
      </c>
      <c r="R164" s="174">
        <f t="shared" si="12"/>
        <v>0.80959999999999999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189</v>
      </c>
      <c r="AT164" s="176" t="s">
        <v>424</v>
      </c>
      <c r="AU164" s="176" t="s">
        <v>91</v>
      </c>
      <c r="AY164" s="14" t="s">
        <v>158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91</v>
      </c>
      <c r="BK164" s="177">
        <f t="shared" si="19"/>
        <v>0</v>
      </c>
      <c r="BL164" s="14" t="s">
        <v>164</v>
      </c>
      <c r="BM164" s="176" t="s">
        <v>303</v>
      </c>
    </row>
    <row r="165" spans="1:65" s="2" customFormat="1" ht="16.5" customHeight="1">
      <c r="A165" s="29"/>
      <c r="B165" s="163"/>
      <c r="C165" s="183" t="s">
        <v>309</v>
      </c>
      <c r="D165" s="183" t="s">
        <v>424</v>
      </c>
      <c r="E165" s="184" t="s">
        <v>2399</v>
      </c>
      <c r="F165" s="185" t="s">
        <v>2400</v>
      </c>
      <c r="G165" s="186" t="s">
        <v>231</v>
      </c>
      <c r="H165" s="187">
        <v>30</v>
      </c>
      <c r="I165" s="188"/>
      <c r="J165" s="189">
        <f t="shared" si="10"/>
        <v>0</v>
      </c>
      <c r="K165" s="253"/>
      <c r="L165" s="255"/>
      <c r="M165" s="254" t="s">
        <v>1</v>
      </c>
      <c r="N165" s="193" t="s">
        <v>44</v>
      </c>
      <c r="O165" s="55"/>
      <c r="P165" s="174">
        <f t="shared" si="11"/>
        <v>0</v>
      </c>
      <c r="Q165" s="174">
        <v>3.85E-2</v>
      </c>
      <c r="R165" s="174">
        <f t="shared" si="12"/>
        <v>1.155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189</v>
      </c>
      <c r="AT165" s="176" t="s">
        <v>424</v>
      </c>
      <c r="AU165" s="176" t="s">
        <v>91</v>
      </c>
      <c r="AY165" s="14" t="s">
        <v>158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91</v>
      </c>
      <c r="BK165" s="177">
        <f t="shared" si="19"/>
        <v>0</v>
      </c>
      <c r="BL165" s="14" t="s">
        <v>164</v>
      </c>
      <c r="BM165" s="176" t="s">
        <v>309</v>
      </c>
    </row>
    <row r="166" spans="1:65" s="2" customFormat="1" ht="16.5" customHeight="1">
      <c r="A166" s="29"/>
      <c r="B166" s="163"/>
      <c r="C166" s="183" t="s">
        <v>313</v>
      </c>
      <c r="D166" s="183" t="s">
        <v>424</v>
      </c>
      <c r="E166" s="184" t="s">
        <v>2401</v>
      </c>
      <c r="F166" s="185" t="s">
        <v>2402</v>
      </c>
      <c r="G166" s="186" t="s">
        <v>231</v>
      </c>
      <c r="H166" s="187">
        <v>16</v>
      </c>
      <c r="I166" s="188"/>
      <c r="J166" s="189">
        <f t="shared" si="10"/>
        <v>0</v>
      </c>
      <c r="K166" s="253"/>
      <c r="L166" s="255"/>
      <c r="M166" s="254" t="s">
        <v>1</v>
      </c>
      <c r="N166" s="193" t="s">
        <v>44</v>
      </c>
      <c r="O166" s="55"/>
      <c r="P166" s="174">
        <f t="shared" si="11"/>
        <v>0</v>
      </c>
      <c r="Q166" s="174">
        <v>3.85E-2</v>
      </c>
      <c r="R166" s="174">
        <f t="shared" si="12"/>
        <v>0.61599999999999999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189</v>
      </c>
      <c r="AT166" s="176" t="s">
        <v>424</v>
      </c>
      <c r="AU166" s="176" t="s">
        <v>91</v>
      </c>
      <c r="AY166" s="14" t="s">
        <v>158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91</v>
      </c>
      <c r="BK166" s="177">
        <f t="shared" si="19"/>
        <v>0</v>
      </c>
      <c r="BL166" s="14" t="s">
        <v>164</v>
      </c>
      <c r="BM166" s="176" t="s">
        <v>313</v>
      </c>
    </row>
    <row r="167" spans="1:65" s="2" customFormat="1" ht="16.5" customHeight="1">
      <c r="A167" s="29"/>
      <c r="B167" s="163"/>
      <c r="C167" s="183" t="s">
        <v>319</v>
      </c>
      <c r="D167" s="183" t="s">
        <v>424</v>
      </c>
      <c r="E167" s="184" t="s">
        <v>2403</v>
      </c>
      <c r="F167" s="185" t="s">
        <v>2404</v>
      </c>
      <c r="G167" s="186" t="s">
        <v>231</v>
      </c>
      <c r="H167" s="187">
        <v>30</v>
      </c>
      <c r="I167" s="188"/>
      <c r="J167" s="189">
        <f t="shared" si="10"/>
        <v>0</v>
      </c>
      <c r="K167" s="253"/>
      <c r="L167" s="255"/>
      <c r="M167" s="254" t="s">
        <v>1</v>
      </c>
      <c r="N167" s="193" t="s">
        <v>44</v>
      </c>
      <c r="O167" s="55"/>
      <c r="P167" s="174">
        <f t="shared" si="11"/>
        <v>0</v>
      </c>
      <c r="Q167" s="174">
        <v>6.0000000000000002E-5</v>
      </c>
      <c r="R167" s="174">
        <f t="shared" si="12"/>
        <v>1.8E-3</v>
      </c>
      <c r="S167" s="174">
        <v>0</v>
      </c>
      <c r="T167" s="17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189</v>
      </c>
      <c r="AT167" s="176" t="s">
        <v>424</v>
      </c>
      <c r="AU167" s="176" t="s">
        <v>91</v>
      </c>
      <c r="AY167" s="14" t="s">
        <v>158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14" t="s">
        <v>91</v>
      </c>
      <c r="BK167" s="177">
        <f t="shared" si="19"/>
        <v>0</v>
      </c>
      <c r="BL167" s="14" t="s">
        <v>164</v>
      </c>
      <c r="BM167" s="176" t="s">
        <v>319</v>
      </c>
    </row>
    <row r="168" spans="1:65" s="2" customFormat="1" ht="16.5" customHeight="1">
      <c r="A168" s="29"/>
      <c r="B168" s="163"/>
      <c r="C168" s="183" t="s">
        <v>325</v>
      </c>
      <c r="D168" s="183" t="s">
        <v>424</v>
      </c>
      <c r="E168" s="184" t="s">
        <v>2405</v>
      </c>
      <c r="F168" s="185" t="s">
        <v>2406</v>
      </c>
      <c r="G168" s="186" t="s">
        <v>231</v>
      </c>
      <c r="H168" s="187">
        <v>22</v>
      </c>
      <c r="I168" s="188"/>
      <c r="J168" s="189">
        <f t="shared" si="10"/>
        <v>0</v>
      </c>
      <c r="K168" s="253"/>
      <c r="L168" s="255"/>
      <c r="M168" s="254" t="s">
        <v>1</v>
      </c>
      <c r="N168" s="193" t="s">
        <v>44</v>
      </c>
      <c r="O168" s="55"/>
      <c r="P168" s="174">
        <f t="shared" si="11"/>
        <v>0</v>
      </c>
      <c r="Q168" s="174">
        <v>6.0000000000000002E-5</v>
      </c>
      <c r="R168" s="174">
        <f t="shared" si="12"/>
        <v>1.32E-3</v>
      </c>
      <c r="S168" s="174">
        <v>0</v>
      </c>
      <c r="T168" s="17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189</v>
      </c>
      <c r="AT168" s="176" t="s">
        <v>424</v>
      </c>
      <c r="AU168" s="176" t="s">
        <v>91</v>
      </c>
      <c r="AY168" s="14" t="s">
        <v>158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14" t="s">
        <v>91</v>
      </c>
      <c r="BK168" s="177">
        <f t="shared" si="19"/>
        <v>0</v>
      </c>
      <c r="BL168" s="14" t="s">
        <v>164</v>
      </c>
      <c r="BM168" s="176" t="s">
        <v>325</v>
      </c>
    </row>
    <row r="169" spans="1:65" s="2" customFormat="1" ht="16.5" customHeight="1">
      <c r="A169" s="29"/>
      <c r="B169" s="163"/>
      <c r="C169" s="164" t="s">
        <v>331</v>
      </c>
      <c r="D169" s="164" t="s">
        <v>160</v>
      </c>
      <c r="E169" s="165" t="s">
        <v>2407</v>
      </c>
      <c r="F169" s="166" t="s">
        <v>2408</v>
      </c>
      <c r="G169" s="167" t="s">
        <v>231</v>
      </c>
      <c r="H169" s="168">
        <v>2</v>
      </c>
      <c r="I169" s="169"/>
      <c r="J169" s="170">
        <f t="shared" si="10"/>
        <v>0</v>
      </c>
      <c r="K169" s="249"/>
      <c r="L169" s="251"/>
      <c r="M169" s="250" t="s">
        <v>1</v>
      </c>
      <c r="N169" s="173" t="s">
        <v>44</v>
      </c>
      <c r="O169" s="55"/>
      <c r="P169" s="174">
        <f t="shared" si="11"/>
        <v>0</v>
      </c>
      <c r="Q169" s="174">
        <v>0</v>
      </c>
      <c r="R169" s="174">
        <f t="shared" si="12"/>
        <v>0</v>
      </c>
      <c r="S169" s="174">
        <v>0</v>
      </c>
      <c r="T169" s="17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224</v>
      </c>
      <c r="AT169" s="176" t="s">
        <v>160</v>
      </c>
      <c r="AU169" s="176" t="s">
        <v>91</v>
      </c>
      <c r="AY169" s="14" t="s">
        <v>158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14" t="s">
        <v>91</v>
      </c>
      <c r="BK169" s="177">
        <f t="shared" si="19"/>
        <v>0</v>
      </c>
      <c r="BL169" s="14" t="s">
        <v>224</v>
      </c>
      <c r="BM169" s="176" t="s">
        <v>331</v>
      </c>
    </row>
    <row r="170" spans="1:65" s="2" customFormat="1" ht="16.5" customHeight="1">
      <c r="A170" s="29"/>
      <c r="B170" s="163"/>
      <c r="C170" s="164" t="s">
        <v>337</v>
      </c>
      <c r="D170" s="164" t="s">
        <v>160</v>
      </c>
      <c r="E170" s="165" t="s">
        <v>2409</v>
      </c>
      <c r="F170" s="166" t="s">
        <v>2410</v>
      </c>
      <c r="G170" s="167" t="s">
        <v>251</v>
      </c>
      <c r="H170" s="168">
        <v>134</v>
      </c>
      <c r="I170" s="169"/>
      <c r="J170" s="170">
        <f t="shared" si="10"/>
        <v>0</v>
      </c>
      <c r="K170" s="249"/>
      <c r="L170" s="251"/>
      <c r="M170" s="250" t="s">
        <v>1</v>
      </c>
      <c r="N170" s="173" t="s">
        <v>44</v>
      </c>
      <c r="O170" s="55"/>
      <c r="P170" s="174">
        <f t="shared" si="11"/>
        <v>0</v>
      </c>
      <c r="Q170" s="174">
        <v>0</v>
      </c>
      <c r="R170" s="174">
        <f t="shared" si="12"/>
        <v>0</v>
      </c>
      <c r="S170" s="174">
        <v>0</v>
      </c>
      <c r="T170" s="17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224</v>
      </c>
      <c r="AT170" s="176" t="s">
        <v>160</v>
      </c>
      <c r="AU170" s="176" t="s">
        <v>91</v>
      </c>
      <c r="AY170" s="14" t="s">
        <v>158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14" t="s">
        <v>91</v>
      </c>
      <c r="BK170" s="177">
        <f t="shared" si="19"/>
        <v>0</v>
      </c>
      <c r="BL170" s="14" t="s">
        <v>224</v>
      </c>
      <c r="BM170" s="176" t="s">
        <v>337</v>
      </c>
    </row>
    <row r="171" spans="1:65" s="12" customFormat="1" ht="22.9" customHeight="1">
      <c r="B171" s="150"/>
      <c r="D171" s="151" t="s">
        <v>77</v>
      </c>
      <c r="E171" s="161" t="s">
        <v>2411</v>
      </c>
      <c r="F171" s="161" t="s">
        <v>2412</v>
      </c>
      <c r="I171" s="153"/>
      <c r="J171" s="162">
        <f>BK171</f>
        <v>0</v>
      </c>
      <c r="L171" s="150"/>
      <c r="M171" s="155"/>
      <c r="N171" s="156"/>
      <c r="O171" s="156"/>
      <c r="P171" s="157">
        <f>SUM(P172:P193)</f>
        <v>0</v>
      </c>
      <c r="Q171" s="156"/>
      <c r="R171" s="157">
        <f>SUM(R172:R193)</f>
        <v>7.3099999999999997E-3</v>
      </c>
      <c r="S171" s="156"/>
      <c r="T171" s="158">
        <f>SUM(T172:T193)</f>
        <v>0</v>
      </c>
      <c r="AR171" s="151" t="s">
        <v>91</v>
      </c>
      <c r="AT171" s="159" t="s">
        <v>77</v>
      </c>
      <c r="AU171" s="159" t="s">
        <v>85</v>
      </c>
      <c r="AY171" s="151" t="s">
        <v>158</v>
      </c>
      <c r="BK171" s="160">
        <f>SUM(BK172:BK193)</f>
        <v>0</v>
      </c>
    </row>
    <row r="172" spans="1:65" s="2" customFormat="1" ht="16.5" customHeight="1">
      <c r="A172" s="29"/>
      <c r="B172" s="163"/>
      <c r="C172" s="164" t="s">
        <v>342</v>
      </c>
      <c r="D172" s="164" t="s">
        <v>160</v>
      </c>
      <c r="E172" s="165" t="s">
        <v>2413</v>
      </c>
      <c r="F172" s="166" t="s">
        <v>2414</v>
      </c>
      <c r="G172" s="167" t="s">
        <v>231</v>
      </c>
      <c r="H172" s="168">
        <v>4</v>
      </c>
      <c r="I172" s="169"/>
      <c r="J172" s="170">
        <f t="shared" ref="J172:J193" si="20">ROUND(I172*H172,2)</f>
        <v>0</v>
      </c>
      <c r="K172" s="249"/>
      <c r="L172" s="251"/>
      <c r="M172" s="250" t="s">
        <v>1</v>
      </c>
      <c r="N172" s="173" t="s">
        <v>44</v>
      </c>
      <c r="O172" s="55"/>
      <c r="P172" s="174">
        <f t="shared" ref="P172:P193" si="21">O172*H172</f>
        <v>0</v>
      </c>
      <c r="Q172" s="174">
        <v>0</v>
      </c>
      <c r="R172" s="174">
        <f t="shared" ref="R172:R193" si="22">Q172*H172</f>
        <v>0</v>
      </c>
      <c r="S172" s="174">
        <v>0</v>
      </c>
      <c r="T172" s="175">
        <f t="shared" ref="T172:T193" si="2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224</v>
      </c>
      <c r="AT172" s="176" t="s">
        <v>160</v>
      </c>
      <c r="AU172" s="176" t="s">
        <v>91</v>
      </c>
      <c r="AY172" s="14" t="s">
        <v>158</v>
      </c>
      <c r="BE172" s="177">
        <f t="shared" ref="BE172:BE193" si="24">IF(N172="základná",J172,0)</f>
        <v>0</v>
      </c>
      <c r="BF172" s="177">
        <f t="shared" ref="BF172:BF193" si="25">IF(N172="znížená",J172,0)</f>
        <v>0</v>
      </c>
      <c r="BG172" s="177">
        <f t="shared" ref="BG172:BG193" si="26">IF(N172="zákl. prenesená",J172,0)</f>
        <v>0</v>
      </c>
      <c r="BH172" s="177">
        <f t="shared" ref="BH172:BH193" si="27">IF(N172="zníž. prenesená",J172,0)</f>
        <v>0</v>
      </c>
      <c r="BI172" s="177">
        <f t="shared" ref="BI172:BI193" si="28">IF(N172="nulová",J172,0)</f>
        <v>0</v>
      </c>
      <c r="BJ172" s="14" t="s">
        <v>91</v>
      </c>
      <c r="BK172" s="177">
        <f t="shared" ref="BK172:BK193" si="29">ROUND(I172*H172,2)</f>
        <v>0</v>
      </c>
      <c r="BL172" s="14" t="s">
        <v>224</v>
      </c>
      <c r="BM172" s="176" t="s">
        <v>342</v>
      </c>
    </row>
    <row r="173" spans="1:65" s="2" customFormat="1" ht="16.5" customHeight="1">
      <c r="A173" s="29"/>
      <c r="B173" s="163"/>
      <c r="C173" s="183" t="s">
        <v>491</v>
      </c>
      <c r="D173" s="183" t="s">
        <v>424</v>
      </c>
      <c r="E173" s="184" t="s">
        <v>2415</v>
      </c>
      <c r="F173" s="185" t="s">
        <v>2416</v>
      </c>
      <c r="G173" s="186" t="s">
        <v>231</v>
      </c>
      <c r="H173" s="187">
        <v>2</v>
      </c>
      <c r="I173" s="188"/>
      <c r="J173" s="189">
        <f t="shared" si="20"/>
        <v>0</v>
      </c>
      <c r="K173" s="253"/>
      <c r="L173" s="255"/>
      <c r="M173" s="254" t="s">
        <v>1</v>
      </c>
      <c r="N173" s="193" t="s">
        <v>44</v>
      </c>
      <c r="O173" s="55"/>
      <c r="P173" s="174">
        <f t="shared" si="21"/>
        <v>0</v>
      </c>
      <c r="Q173" s="174">
        <v>0</v>
      </c>
      <c r="R173" s="174">
        <f t="shared" si="22"/>
        <v>0</v>
      </c>
      <c r="S173" s="174">
        <v>0</v>
      </c>
      <c r="T173" s="175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189</v>
      </c>
      <c r="AT173" s="176" t="s">
        <v>424</v>
      </c>
      <c r="AU173" s="176" t="s">
        <v>91</v>
      </c>
      <c r="AY173" s="14" t="s">
        <v>158</v>
      </c>
      <c r="BE173" s="177">
        <f t="shared" si="24"/>
        <v>0</v>
      </c>
      <c r="BF173" s="177">
        <f t="shared" si="25"/>
        <v>0</v>
      </c>
      <c r="BG173" s="177">
        <f t="shared" si="26"/>
        <v>0</v>
      </c>
      <c r="BH173" s="177">
        <f t="shared" si="27"/>
        <v>0</v>
      </c>
      <c r="BI173" s="177">
        <f t="shared" si="28"/>
        <v>0</v>
      </c>
      <c r="BJ173" s="14" t="s">
        <v>91</v>
      </c>
      <c r="BK173" s="177">
        <f t="shared" si="29"/>
        <v>0</v>
      </c>
      <c r="BL173" s="14" t="s">
        <v>164</v>
      </c>
      <c r="BM173" s="176" t="s">
        <v>491</v>
      </c>
    </row>
    <row r="174" spans="1:65" s="2" customFormat="1" ht="16.5" customHeight="1">
      <c r="A174" s="29"/>
      <c r="B174" s="163"/>
      <c r="C174" s="183" t="s">
        <v>495</v>
      </c>
      <c r="D174" s="183" t="s">
        <v>424</v>
      </c>
      <c r="E174" s="184" t="s">
        <v>2417</v>
      </c>
      <c r="F174" s="185" t="s">
        <v>2418</v>
      </c>
      <c r="G174" s="186" t="s">
        <v>231</v>
      </c>
      <c r="H174" s="187">
        <v>2</v>
      </c>
      <c r="I174" s="188"/>
      <c r="J174" s="189">
        <f t="shared" si="20"/>
        <v>0</v>
      </c>
      <c r="K174" s="253"/>
      <c r="L174" s="255"/>
      <c r="M174" s="254" t="s">
        <v>1</v>
      </c>
      <c r="N174" s="193" t="s">
        <v>44</v>
      </c>
      <c r="O174" s="55"/>
      <c r="P174" s="174">
        <f t="shared" si="21"/>
        <v>0</v>
      </c>
      <c r="Q174" s="174">
        <v>0</v>
      </c>
      <c r="R174" s="174">
        <f t="shared" si="22"/>
        <v>0</v>
      </c>
      <c r="S174" s="174">
        <v>0</v>
      </c>
      <c r="T174" s="17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189</v>
      </c>
      <c r="AT174" s="176" t="s">
        <v>424</v>
      </c>
      <c r="AU174" s="176" t="s">
        <v>91</v>
      </c>
      <c r="AY174" s="14" t="s">
        <v>158</v>
      </c>
      <c r="BE174" s="177">
        <f t="shared" si="24"/>
        <v>0</v>
      </c>
      <c r="BF174" s="177">
        <f t="shared" si="25"/>
        <v>0</v>
      </c>
      <c r="BG174" s="177">
        <f t="shared" si="26"/>
        <v>0</v>
      </c>
      <c r="BH174" s="177">
        <f t="shared" si="27"/>
        <v>0</v>
      </c>
      <c r="BI174" s="177">
        <f t="shared" si="28"/>
        <v>0</v>
      </c>
      <c r="BJ174" s="14" t="s">
        <v>91</v>
      </c>
      <c r="BK174" s="177">
        <f t="shared" si="29"/>
        <v>0</v>
      </c>
      <c r="BL174" s="14" t="s">
        <v>164</v>
      </c>
      <c r="BM174" s="176" t="s">
        <v>495</v>
      </c>
    </row>
    <row r="175" spans="1:65" s="2" customFormat="1" ht="16.5" customHeight="1">
      <c r="A175" s="29"/>
      <c r="B175" s="163"/>
      <c r="C175" s="164" t="s">
        <v>499</v>
      </c>
      <c r="D175" s="164" t="s">
        <v>160</v>
      </c>
      <c r="E175" s="165" t="s">
        <v>2419</v>
      </c>
      <c r="F175" s="166" t="s">
        <v>2420</v>
      </c>
      <c r="G175" s="167" t="s">
        <v>231</v>
      </c>
      <c r="H175" s="168">
        <v>25</v>
      </c>
      <c r="I175" s="169"/>
      <c r="J175" s="170">
        <f t="shared" si="20"/>
        <v>0</v>
      </c>
      <c r="K175" s="249"/>
      <c r="L175" s="251"/>
      <c r="M175" s="250" t="s">
        <v>1</v>
      </c>
      <c r="N175" s="173" t="s">
        <v>44</v>
      </c>
      <c r="O175" s="55"/>
      <c r="P175" s="174">
        <f t="shared" si="21"/>
        <v>0</v>
      </c>
      <c r="Q175" s="174">
        <v>0</v>
      </c>
      <c r="R175" s="174">
        <f t="shared" si="22"/>
        <v>0</v>
      </c>
      <c r="S175" s="174">
        <v>0</v>
      </c>
      <c r="T175" s="17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224</v>
      </c>
      <c r="AT175" s="176" t="s">
        <v>160</v>
      </c>
      <c r="AU175" s="176" t="s">
        <v>91</v>
      </c>
      <c r="AY175" s="14" t="s">
        <v>158</v>
      </c>
      <c r="BE175" s="177">
        <f t="shared" si="24"/>
        <v>0</v>
      </c>
      <c r="BF175" s="177">
        <f t="shared" si="25"/>
        <v>0</v>
      </c>
      <c r="BG175" s="177">
        <f t="shared" si="26"/>
        <v>0</v>
      </c>
      <c r="BH175" s="177">
        <f t="shared" si="27"/>
        <v>0</v>
      </c>
      <c r="BI175" s="177">
        <f t="shared" si="28"/>
        <v>0</v>
      </c>
      <c r="BJ175" s="14" t="s">
        <v>91</v>
      </c>
      <c r="BK175" s="177">
        <f t="shared" si="29"/>
        <v>0</v>
      </c>
      <c r="BL175" s="14" t="s">
        <v>224</v>
      </c>
      <c r="BM175" s="176" t="s">
        <v>499</v>
      </c>
    </row>
    <row r="176" spans="1:65" s="2" customFormat="1" ht="16.5" customHeight="1">
      <c r="A176" s="29"/>
      <c r="B176" s="163"/>
      <c r="C176" s="183" t="s">
        <v>503</v>
      </c>
      <c r="D176" s="183" t="s">
        <v>424</v>
      </c>
      <c r="E176" s="184" t="s">
        <v>2421</v>
      </c>
      <c r="F176" s="185" t="s">
        <v>2422</v>
      </c>
      <c r="G176" s="186" t="s">
        <v>231</v>
      </c>
      <c r="H176" s="187">
        <v>1</v>
      </c>
      <c r="I176" s="188"/>
      <c r="J176" s="189">
        <f t="shared" si="20"/>
        <v>0</v>
      </c>
      <c r="K176" s="253"/>
      <c r="L176" s="255"/>
      <c r="M176" s="254" t="s">
        <v>1</v>
      </c>
      <c r="N176" s="193" t="s">
        <v>44</v>
      </c>
      <c r="O176" s="55"/>
      <c r="P176" s="174">
        <f t="shared" si="21"/>
        <v>0</v>
      </c>
      <c r="Q176" s="174">
        <v>0</v>
      </c>
      <c r="R176" s="174">
        <f t="shared" si="22"/>
        <v>0</v>
      </c>
      <c r="S176" s="174">
        <v>0</v>
      </c>
      <c r="T176" s="17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189</v>
      </c>
      <c r="AT176" s="176" t="s">
        <v>424</v>
      </c>
      <c r="AU176" s="176" t="s">
        <v>91</v>
      </c>
      <c r="AY176" s="14" t="s">
        <v>158</v>
      </c>
      <c r="BE176" s="177">
        <f t="shared" si="24"/>
        <v>0</v>
      </c>
      <c r="BF176" s="177">
        <f t="shared" si="25"/>
        <v>0</v>
      </c>
      <c r="BG176" s="177">
        <f t="shared" si="26"/>
        <v>0</v>
      </c>
      <c r="BH176" s="177">
        <f t="shared" si="27"/>
        <v>0</v>
      </c>
      <c r="BI176" s="177">
        <f t="shared" si="28"/>
        <v>0</v>
      </c>
      <c r="BJ176" s="14" t="s">
        <v>91</v>
      </c>
      <c r="BK176" s="177">
        <f t="shared" si="29"/>
        <v>0</v>
      </c>
      <c r="BL176" s="14" t="s">
        <v>164</v>
      </c>
      <c r="BM176" s="176" t="s">
        <v>503</v>
      </c>
    </row>
    <row r="177" spans="1:65" s="2" customFormat="1" ht="16.5" customHeight="1">
      <c r="A177" s="29"/>
      <c r="B177" s="163"/>
      <c r="C177" s="183" t="s">
        <v>507</v>
      </c>
      <c r="D177" s="183" t="s">
        <v>424</v>
      </c>
      <c r="E177" s="184" t="s">
        <v>2423</v>
      </c>
      <c r="F177" s="185" t="s">
        <v>2424</v>
      </c>
      <c r="G177" s="186" t="s">
        <v>231</v>
      </c>
      <c r="H177" s="187">
        <v>1</v>
      </c>
      <c r="I177" s="188"/>
      <c r="J177" s="189">
        <f t="shared" si="20"/>
        <v>0</v>
      </c>
      <c r="K177" s="253"/>
      <c r="L177" s="255"/>
      <c r="M177" s="254" t="s">
        <v>1</v>
      </c>
      <c r="N177" s="193" t="s">
        <v>44</v>
      </c>
      <c r="O177" s="55"/>
      <c r="P177" s="174">
        <f t="shared" si="21"/>
        <v>0</v>
      </c>
      <c r="Q177" s="174">
        <v>0</v>
      </c>
      <c r="R177" s="174">
        <f t="shared" si="22"/>
        <v>0</v>
      </c>
      <c r="S177" s="174">
        <v>0</v>
      </c>
      <c r="T177" s="17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189</v>
      </c>
      <c r="AT177" s="176" t="s">
        <v>424</v>
      </c>
      <c r="AU177" s="176" t="s">
        <v>91</v>
      </c>
      <c r="AY177" s="14" t="s">
        <v>158</v>
      </c>
      <c r="BE177" s="177">
        <f t="shared" si="24"/>
        <v>0</v>
      </c>
      <c r="BF177" s="177">
        <f t="shared" si="25"/>
        <v>0</v>
      </c>
      <c r="BG177" s="177">
        <f t="shared" si="26"/>
        <v>0</v>
      </c>
      <c r="BH177" s="177">
        <f t="shared" si="27"/>
        <v>0</v>
      </c>
      <c r="BI177" s="177">
        <f t="shared" si="28"/>
        <v>0</v>
      </c>
      <c r="BJ177" s="14" t="s">
        <v>91</v>
      </c>
      <c r="BK177" s="177">
        <f t="shared" si="29"/>
        <v>0</v>
      </c>
      <c r="BL177" s="14" t="s">
        <v>164</v>
      </c>
      <c r="BM177" s="176" t="s">
        <v>507</v>
      </c>
    </row>
    <row r="178" spans="1:65" s="2" customFormat="1" ht="16.5" customHeight="1">
      <c r="A178" s="29"/>
      <c r="B178" s="163"/>
      <c r="C178" s="183" t="s">
        <v>511</v>
      </c>
      <c r="D178" s="183" t="s">
        <v>424</v>
      </c>
      <c r="E178" s="184" t="s">
        <v>2425</v>
      </c>
      <c r="F178" s="185" t="s">
        <v>2426</v>
      </c>
      <c r="G178" s="186" t="s">
        <v>231</v>
      </c>
      <c r="H178" s="187">
        <v>2</v>
      </c>
      <c r="I178" s="188"/>
      <c r="J178" s="189">
        <f t="shared" si="20"/>
        <v>0</v>
      </c>
      <c r="K178" s="253"/>
      <c r="L178" s="255"/>
      <c r="M178" s="254" t="s">
        <v>1</v>
      </c>
      <c r="N178" s="193" t="s">
        <v>44</v>
      </c>
      <c r="O178" s="55"/>
      <c r="P178" s="174">
        <f t="shared" si="21"/>
        <v>0</v>
      </c>
      <c r="Q178" s="174">
        <v>0</v>
      </c>
      <c r="R178" s="174">
        <f t="shared" si="22"/>
        <v>0</v>
      </c>
      <c r="S178" s="174">
        <v>0</v>
      </c>
      <c r="T178" s="17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189</v>
      </c>
      <c r="AT178" s="176" t="s">
        <v>424</v>
      </c>
      <c r="AU178" s="176" t="s">
        <v>91</v>
      </c>
      <c r="AY178" s="14" t="s">
        <v>158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4" t="s">
        <v>91</v>
      </c>
      <c r="BK178" s="177">
        <f t="shared" si="29"/>
        <v>0</v>
      </c>
      <c r="BL178" s="14" t="s">
        <v>164</v>
      </c>
      <c r="BM178" s="176" t="s">
        <v>511</v>
      </c>
    </row>
    <row r="179" spans="1:65" s="2" customFormat="1" ht="21.75" customHeight="1">
      <c r="A179" s="29"/>
      <c r="B179" s="163"/>
      <c r="C179" s="183" t="s">
        <v>514</v>
      </c>
      <c r="D179" s="183" t="s">
        <v>424</v>
      </c>
      <c r="E179" s="184" t="s">
        <v>2427</v>
      </c>
      <c r="F179" s="185" t="s">
        <v>2574</v>
      </c>
      <c r="G179" s="186" t="s">
        <v>231</v>
      </c>
      <c r="H179" s="187">
        <v>11</v>
      </c>
      <c r="I179" s="188"/>
      <c r="J179" s="189">
        <f t="shared" si="20"/>
        <v>0</v>
      </c>
      <c r="K179" s="253"/>
      <c r="L179" s="255"/>
      <c r="M179" s="254" t="s">
        <v>1</v>
      </c>
      <c r="N179" s="193" t="s">
        <v>44</v>
      </c>
      <c r="O179" s="55"/>
      <c r="P179" s="174">
        <f t="shared" si="21"/>
        <v>0</v>
      </c>
      <c r="Q179" s="174">
        <v>1.3999999999999999E-4</v>
      </c>
      <c r="R179" s="174">
        <f t="shared" si="22"/>
        <v>1.5399999999999999E-3</v>
      </c>
      <c r="S179" s="174">
        <v>0</v>
      </c>
      <c r="T179" s="17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189</v>
      </c>
      <c r="AT179" s="176" t="s">
        <v>424</v>
      </c>
      <c r="AU179" s="176" t="s">
        <v>91</v>
      </c>
      <c r="AY179" s="14" t="s">
        <v>158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4" t="s">
        <v>91</v>
      </c>
      <c r="BK179" s="177">
        <f t="shared" si="29"/>
        <v>0</v>
      </c>
      <c r="BL179" s="14" t="s">
        <v>164</v>
      </c>
      <c r="BM179" s="176" t="s">
        <v>514</v>
      </c>
    </row>
    <row r="180" spans="1:65" s="2" customFormat="1" ht="16.5" customHeight="1">
      <c r="A180" s="29"/>
      <c r="B180" s="163"/>
      <c r="C180" s="164" t="s">
        <v>518</v>
      </c>
      <c r="D180" s="164" t="s">
        <v>160</v>
      </c>
      <c r="E180" s="165" t="s">
        <v>2428</v>
      </c>
      <c r="F180" s="166" t="s">
        <v>2429</v>
      </c>
      <c r="G180" s="167" t="s">
        <v>231</v>
      </c>
      <c r="H180" s="168">
        <v>11</v>
      </c>
      <c r="I180" s="169"/>
      <c r="J180" s="170">
        <f t="shared" si="20"/>
        <v>0</v>
      </c>
      <c r="K180" s="249"/>
      <c r="L180" s="251"/>
      <c r="M180" s="250" t="s">
        <v>1</v>
      </c>
      <c r="N180" s="173" t="s">
        <v>44</v>
      </c>
      <c r="O180" s="55"/>
      <c r="P180" s="174">
        <f t="shared" si="21"/>
        <v>0</v>
      </c>
      <c r="Q180" s="174">
        <v>3.0000000000000001E-5</v>
      </c>
      <c r="R180" s="174">
        <f t="shared" si="22"/>
        <v>3.3E-4</v>
      </c>
      <c r="S180" s="174">
        <v>0</v>
      </c>
      <c r="T180" s="17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224</v>
      </c>
      <c r="AT180" s="176" t="s">
        <v>160</v>
      </c>
      <c r="AU180" s="176" t="s">
        <v>91</v>
      </c>
      <c r="AY180" s="14" t="s">
        <v>158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4" t="s">
        <v>91</v>
      </c>
      <c r="BK180" s="177">
        <f t="shared" si="29"/>
        <v>0</v>
      </c>
      <c r="BL180" s="14" t="s">
        <v>224</v>
      </c>
      <c r="BM180" s="176" t="s">
        <v>518</v>
      </c>
    </row>
    <row r="181" spans="1:65" s="2" customFormat="1" ht="39" customHeight="1">
      <c r="A181" s="29"/>
      <c r="B181" s="163"/>
      <c r="C181" s="183" t="s">
        <v>522</v>
      </c>
      <c r="D181" s="183" t="s">
        <v>424</v>
      </c>
      <c r="E181" s="184" t="s">
        <v>2430</v>
      </c>
      <c r="F181" s="185" t="s">
        <v>2582</v>
      </c>
      <c r="G181" s="186" t="s">
        <v>231</v>
      </c>
      <c r="H181" s="187">
        <v>11</v>
      </c>
      <c r="I181" s="188"/>
      <c r="J181" s="189">
        <f t="shared" si="20"/>
        <v>0</v>
      </c>
      <c r="K181" s="253"/>
      <c r="L181" s="255"/>
      <c r="M181" s="254" t="s">
        <v>1</v>
      </c>
      <c r="N181" s="193" t="s">
        <v>44</v>
      </c>
      <c r="O181" s="55"/>
      <c r="P181" s="174">
        <f t="shared" si="21"/>
        <v>0</v>
      </c>
      <c r="Q181" s="174">
        <v>1.3999999999999999E-4</v>
      </c>
      <c r="R181" s="174">
        <f t="shared" si="22"/>
        <v>1.5399999999999999E-3</v>
      </c>
      <c r="S181" s="174">
        <v>0</v>
      </c>
      <c r="T181" s="17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189</v>
      </c>
      <c r="AT181" s="176" t="s">
        <v>424</v>
      </c>
      <c r="AU181" s="176" t="s">
        <v>91</v>
      </c>
      <c r="AY181" s="14" t="s">
        <v>158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4" t="s">
        <v>91</v>
      </c>
      <c r="BK181" s="177">
        <f t="shared" si="29"/>
        <v>0</v>
      </c>
      <c r="BL181" s="14" t="s">
        <v>164</v>
      </c>
      <c r="BM181" s="176" t="s">
        <v>522</v>
      </c>
    </row>
    <row r="182" spans="1:65" s="2" customFormat="1" ht="16.5" customHeight="1">
      <c r="A182" s="29"/>
      <c r="B182" s="163"/>
      <c r="C182" s="164" t="s">
        <v>526</v>
      </c>
      <c r="D182" s="164" t="s">
        <v>160</v>
      </c>
      <c r="E182" s="165" t="s">
        <v>2431</v>
      </c>
      <c r="F182" s="166" t="s">
        <v>2432</v>
      </c>
      <c r="G182" s="167" t="s">
        <v>231</v>
      </c>
      <c r="H182" s="168">
        <v>4</v>
      </c>
      <c r="I182" s="169"/>
      <c r="J182" s="170">
        <f t="shared" si="20"/>
        <v>0</v>
      </c>
      <c r="K182" s="249"/>
      <c r="L182" s="251"/>
      <c r="M182" s="250" t="s">
        <v>1</v>
      </c>
      <c r="N182" s="173" t="s">
        <v>44</v>
      </c>
      <c r="O182" s="55"/>
      <c r="P182" s="174">
        <f t="shared" si="21"/>
        <v>0</v>
      </c>
      <c r="Q182" s="174">
        <v>3.0000000000000001E-5</v>
      </c>
      <c r="R182" s="174">
        <f t="shared" si="22"/>
        <v>1.2E-4</v>
      </c>
      <c r="S182" s="174">
        <v>0</v>
      </c>
      <c r="T182" s="175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224</v>
      </c>
      <c r="AT182" s="176" t="s">
        <v>160</v>
      </c>
      <c r="AU182" s="176" t="s">
        <v>91</v>
      </c>
      <c r="AY182" s="14" t="s">
        <v>158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14" t="s">
        <v>91</v>
      </c>
      <c r="BK182" s="177">
        <f t="shared" si="29"/>
        <v>0</v>
      </c>
      <c r="BL182" s="14" t="s">
        <v>224</v>
      </c>
      <c r="BM182" s="176" t="s">
        <v>526</v>
      </c>
    </row>
    <row r="183" spans="1:65" s="2" customFormat="1" ht="16.5" customHeight="1">
      <c r="A183" s="29"/>
      <c r="B183" s="163"/>
      <c r="C183" s="183" t="s">
        <v>530</v>
      </c>
      <c r="D183" s="183" t="s">
        <v>424</v>
      </c>
      <c r="E183" s="184" t="s">
        <v>2433</v>
      </c>
      <c r="F183" s="185" t="s">
        <v>2434</v>
      </c>
      <c r="G183" s="186" t="s">
        <v>2435</v>
      </c>
      <c r="H183" s="187">
        <v>2</v>
      </c>
      <c r="I183" s="188"/>
      <c r="J183" s="189">
        <f t="shared" si="20"/>
        <v>0</v>
      </c>
      <c r="K183" s="253"/>
      <c r="L183" s="255"/>
      <c r="M183" s="254" t="s">
        <v>1</v>
      </c>
      <c r="N183" s="193" t="s">
        <v>44</v>
      </c>
      <c r="O183" s="55"/>
      <c r="P183" s="174">
        <f t="shared" si="21"/>
        <v>0</v>
      </c>
      <c r="Q183" s="174">
        <v>4.6999999999999999E-4</v>
      </c>
      <c r="R183" s="174">
        <f t="shared" si="22"/>
        <v>9.3999999999999997E-4</v>
      </c>
      <c r="S183" s="174">
        <v>0</v>
      </c>
      <c r="T183" s="175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189</v>
      </c>
      <c r="AT183" s="176" t="s">
        <v>424</v>
      </c>
      <c r="AU183" s="176" t="s">
        <v>91</v>
      </c>
      <c r="AY183" s="14" t="s">
        <v>158</v>
      </c>
      <c r="BE183" s="177">
        <f t="shared" si="24"/>
        <v>0</v>
      </c>
      <c r="BF183" s="177">
        <f t="shared" si="25"/>
        <v>0</v>
      </c>
      <c r="BG183" s="177">
        <f t="shared" si="26"/>
        <v>0</v>
      </c>
      <c r="BH183" s="177">
        <f t="shared" si="27"/>
        <v>0</v>
      </c>
      <c r="BI183" s="177">
        <f t="shared" si="28"/>
        <v>0</v>
      </c>
      <c r="BJ183" s="14" t="s">
        <v>91</v>
      </c>
      <c r="BK183" s="177">
        <f t="shared" si="29"/>
        <v>0</v>
      </c>
      <c r="BL183" s="14" t="s">
        <v>164</v>
      </c>
      <c r="BM183" s="176" t="s">
        <v>530</v>
      </c>
    </row>
    <row r="184" spans="1:65" s="2" customFormat="1" ht="16.5" customHeight="1">
      <c r="A184" s="29"/>
      <c r="B184" s="163"/>
      <c r="C184" s="183" t="s">
        <v>534</v>
      </c>
      <c r="D184" s="183" t="s">
        <v>424</v>
      </c>
      <c r="E184" s="184" t="s">
        <v>2436</v>
      </c>
      <c r="F184" s="185" t="s">
        <v>2437</v>
      </c>
      <c r="G184" s="186" t="s">
        <v>231</v>
      </c>
      <c r="H184" s="187">
        <v>2</v>
      </c>
      <c r="I184" s="188"/>
      <c r="J184" s="189">
        <f t="shared" si="20"/>
        <v>0</v>
      </c>
      <c r="K184" s="253"/>
      <c r="L184" s="255"/>
      <c r="M184" s="254" t="s">
        <v>1</v>
      </c>
      <c r="N184" s="193" t="s">
        <v>44</v>
      </c>
      <c r="O184" s="55"/>
      <c r="P184" s="174">
        <f t="shared" si="21"/>
        <v>0</v>
      </c>
      <c r="Q184" s="174">
        <v>0</v>
      </c>
      <c r="R184" s="174">
        <f t="shared" si="22"/>
        <v>0</v>
      </c>
      <c r="S184" s="174">
        <v>0</v>
      </c>
      <c r="T184" s="175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189</v>
      </c>
      <c r="AT184" s="176" t="s">
        <v>424</v>
      </c>
      <c r="AU184" s="176" t="s">
        <v>91</v>
      </c>
      <c r="AY184" s="14" t="s">
        <v>158</v>
      </c>
      <c r="BE184" s="177">
        <f t="shared" si="24"/>
        <v>0</v>
      </c>
      <c r="BF184" s="177">
        <f t="shared" si="25"/>
        <v>0</v>
      </c>
      <c r="BG184" s="177">
        <f t="shared" si="26"/>
        <v>0</v>
      </c>
      <c r="BH184" s="177">
        <f t="shared" si="27"/>
        <v>0</v>
      </c>
      <c r="BI184" s="177">
        <f t="shared" si="28"/>
        <v>0</v>
      </c>
      <c r="BJ184" s="14" t="s">
        <v>91</v>
      </c>
      <c r="BK184" s="177">
        <f t="shared" si="29"/>
        <v>0</v>
      </c>
      <c r="BL184" s="14" t="s">
        <v>164</v>
      </c>
      <c r="BM184" s="176" t="s">
        <v>534</v>
      </c>
    </row>
    <row r="185" spans="1:65" s="2" customFormat="1" ht="16.5" customHeight="1">
      <c r="A185" s="29"/>
      <c r="B185" s="163"/>
      <c r="C185" s="164" t="s">
        <v>538</v>
      </c>
      <c r="D185" s="164" t="s">
        <v>160</v>
      </c>
      <c r="E185" s="165" t="s">
        <v>2438</v>
      </c>
      <c r="F185" s="166" t="s">
        <v>2439</v>
      </c>
      <c r="G185" s="167" t="s">
        <v>231</v>
      </c>
      <c r="H185" s="168">
        <v>8</v>
      </c>
      <c r="I185" s="169"/>
      <c r="J185" s="170">
        <f t="shared" si="20"/>
        <v>0</v>
      </c>
      <c r="K185" s="249"/>
      <c r="L185" s="251"/>
      <c r="M185" s="250" t="s">
        <v>1</v>
      </c>
      <c r="N185" s="173" t="s">
        <v>44</v>
      </c>
      <c r="O185" s="55"/>
      <c r="P185" s="174">
        <f t="shared" si="21"/>
        <v>0</v>
      </c>
      <c r="Q185" s="174">
        <v>3.0000000000000001E-5</v>
      </c>
      <c r="R185" s="174">
        <f t="shared" si="22"/>
        <v>2.4000000000000001E-4</v>
      </c>
      <c r="S185" s="174">
        <v>0</v>
      </c>
      <c r="T185" s="175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224</v>
      </c>
      <c r="AT185" s="176" t="s">
        <v>160</v>
      </c>
      <c r="AU185" s="176" t="s">
        <v>91</v>
      </c>
      <c r="AY185" s="14" t="s">
        <v>158</v>
      </c>
      <c r="BE185" s="177">
        <f t="shared" si="24"/>
        <v>0</v>
      </c>
      <c r="BF185" s="177">
        <f t="shared" si="25"/>
        <v>0</v>
      </c>
      <c r="BG185" s="177">
        <f t="shared" si="26"/>
        <v>0</v>
      </c>
      <c r="BH185" s="177">
        <f t="shared" si="27"/>
        <v>0</v>
      </c>
      <c r="BI185" s="177">
        <f t="shared" si="28"/>
        <v>0</v>
      </c>
      <c r="BJ185" s="14" t="s">
        <v>91</v>
      </c>
      <c r="BK185" s="177">
        <f t="shared" si="29"/>
        <v>0</v>
      </c>
      <c r="BL185" s="14" t="s">
        <v>224</v>
      </c>
      <c r="BM185" s="176" t="s">
        <v>538</v>
      </c>
    </row>
    <row r="186" spans="1:65" s="2" customFormat="1" ht="16.5" customHeight="1">
      <c r="A186" s="29"/>
      <c r="B186" s="163"/>
      <c r="C186" s="183" t="s">
        <v>542</v>
      </c>
      <c r="D186" s="183" t="s">
        <v>424</v>
      </c>
      <c r="E186" s="184" t="s">
        <v>2440</v>
      </c>
      <c r="F186" s="185" t="s">
        <v>2441</v>
      </c>
      <c r="G186" s="186" t="s">
        <v>231</v>
      </c>
      <c r="H186" s="187">
        <v>3</v>
      </c>
      <c r="I186" s="188"/>
      <c r="J186" s="189">
        <f t="shared" si="20"/>
        <v>0</v>
      </c>
      <c r="K186" s="253"/>
      <c r="L186" s="255"/>
      <c r="M186" s="254" t="s">
        <v>1</v>
      </c>
      <c r="N186" s="193" t="s">
        <v>44</v>
      </c>
      <c r="O186" s="55"/>
      <c r="P186" s="174">
        <f t="shared" si="21"/>
        <v>0</v>
      </c>
      <c r="Q186" s="174">
        <v>8.1999999999999998E-4</v>
      </c>
      <c r="R186" s="174">
        <f t="shared" si="22"/>
        <v>2.4599999999999999E-3</v>
      </c>
      <c r="S186" s="174">
        <v>0</v>
      </c>
      <c r="T186" s="175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189</v>
      </c>
      <c r="AT186" s="176" t="s">
        <v>424</v>
      </c>
      <c r="AU186" s="176" t="s">
        <v>91</v>
      </c>
      <c r="AY186" s="14" t="s">
        <v>158</v>
      </c>
      <c r="BE186" s="177">
        <f t="shared" si="24"/>
        <v>0</v>
      </c>
      <c r="BF186" s="177">
        <f t="shared" si="25"/>
        <v>0</v>
      </c>
      <c r="BG186" s="177">
        <f t="shared" si="26"/>
        <v>0</v>
      </c>
      <c r="BH186" s="177">
        <f t="shared" si="27"/>
        <v>0</v>
      </c>
      <c r="BI186" s="177">
        <f t="shared" si="28"/>
        <v>0</v>
      </c>
      <c r="BJ186" s="14" t="s">
        <v>91</v>
      </c>
      <c r="BK186" s="177">
        <f t="shared" si="29"/>
        <v>0</v>
      </c>
      <c r="BL186" s="14" t="s">
        <v>164</v>
      </c>
      <c r="BM186" s="176" t="s">
        <v>542</v>
      </c>
    </row>
    <row r="187" spans="1:65" s="2" customFormat="1" ht="16.5" customHeight="1">
      <c r="A187" s="29"/>
      <c r="B187" s="163"/>
      <c r="C187" s="183" t="s">
        <v>546</v>
      </c>
      <c r="D187" s="183" t="s">
        <v>424</v>
      </c>
      <c r="E187" s="184" t="s">
        <v>2442</v>
      </c>
      <c r="F187" s="185" t="s">
        <v>2443</v>
      </c>
      <c r="G187" s="186" t="s">
        <v>231</v>
      </c>
      <c r="H187" s="187">
        <v>1</v>
      </c>
      <c r="I187" s="188"/>
      <c r="J187" s="189">
        <f t="shared" si="20"/>
        <v>0</v>
      </c>
      <c r="K187" s="253"/>
      <c r="L187" s="255"/>
      <c r="M187" s="254" t="s">
        <v>1</v>
      </c>
      <c r="N187" s="193" t="s">
        <v>44</v>
      </c>
      <c r="O187" s="55"/>
      <c r="P187" s="174">
        <f t="shared" si="21"/>
        <v>0</v>
      </c>
      <c r="Q187" s="174">
        <v>1.3999999999999999E-4</v>
      </c>
      <c r="R187" s="174">
        <f t="shared" si="22"/>
        <v>1.3999999999999999E-4</v>
      </c>
      <c r="S187" s="174">
        <v>0</v>
      </c>
      <c r="T187" s="175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189</v>
      </c>
      <c r="AT187" s="176" t="s">
        <v>424</v>
      </c>
      <c r="AU187" s="176" t="s">
        <v>91</v>
      </c>
      <c r="AY187" s="14" t="s">
        <v>158</v>
      </c>
      <c r="BE187" s="177">
        <f t="shared" si="24"/>
        <v>0</v>
      </c>
      <c r="BF187" s="177">
        <f t="shared" si="25"/>
        <v>0</v>
      </c>
      <c r="BG187" s="177">
        <f t="shared" si="26"/>
        <v>0</v>
      </c>
      <c r="BH187" s="177">
        <f t="shared" si="27"/>
        <v>0</v>
      </c>
      <c r="BI187" s="177">
        <f t="shared" si="28"/>
        <v>0</v>
      </c>
      <c r="BJ187" s="14" t="s">
        <v>91</v>
      </c>
      <c r="BK187" s="177">
        <f t="shared" si="29"/>
        <v>0</v>
      </c>
      <c r="BL187" s="14" t="s">
        <v>164</v>
      </c>
      <c r="BM187" s="176" t="s">
        <v>546</v>
      </c>
    </row>
    <row r="188" spans="1:65" s="2" customFormat="1" ht="16.5" customHeight="1">
      <c r="A188" s="29"/>
      <c r="B188" s="163"/>
      <c r="C188" s="183" t="s">
        <v>550</v>
      </c>
      <c r="D188" s="183" t="s">
        <v>424</v>
      </c>
      <c r="E188" s="184" t="s">
        <v>2444</v>
      </c>
      <c r="F188" s="185" t="s">
        <v>2445</v>
      </c>
      <c r="G188" s="186" t="s">
        <v>231</v>
      </c>
      <c r="H188" s="187">
        <v>4</v>
      </c>
      <c r="I188" s="188"/>
      <c r="J188" s="189">
        <f t="shared" si="20"/>
        <v>0</v>
      </c>
      <c r="K188" s="253"/>
      <c r="L188" s="255"/>
      <c r="M188" s="254" t="s">
        <v>1</v>
      </c>
      <c r="N188" s="193" t="s">
        <v>44</v>
      </c>
      <c r="O188" s="55"/>
      <c r="P188" s="174">
        <f t="shared" si="21"/>
        <v>0</v>
      </c>
      <c r="Q188" s="174">
        <v>0</v>
      </c>
      <c r="R188" s="174">
        <f t="shared" si="22"/>
        <v>0</v>
      </c>
      <c r="S188" s="174">
        <v>0</v>
      </c>
      <c r="T188" s="175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189</v>
      </c>
      <c r="AT188" s="176" t="s">
        <v>424</v>
      </c>
      <c r="AU188" s="176" t="s">
        <v>91</v>
      </c>
      <c r="AY188" s="14" t="s">
        <v>158</v>
      </c>
      <c r="BE188" s="177">
        <f t="shared" si="24"/>
        <v>0</v>
      </c>
      <c r="BF188" s="177">
        <f t="shared" si="25"/>
        <v>0</v>
      </c>
      <c r="BG188" s="177">
        <f t="shared" si="26"/>
        <v>0</v>
      </c>
      <c r="BH188" s="177">
        <f t="shared" si="27"/>
        <v>0</v>
      </c>
      <c r="BI188" s="177">
        <f t="shared" si="28"/>
        <v>0</v>
      </c>
      <c r="BJ188" s="14" t="s">
        <v>91</v>
      </c>
      <c r="BK188" s="177">
        <f t="shared" si="29"/>
        <v>0</v>
      </c>
      <c r="BL188" s="14" t="s">
        <v>164</v>
      </c>
      <c r="BM188" s="176" t="s">
        <v>550</v>
      </c>
    </row>
    <row r="189" spans="1:65" s="2" customFormat="1" ht="16.5" customHeight="1">
      <c r="A189" s="29"/>
      <c r="B189" s="163"/>
      <c r="C189" s="164" t="s">
        <v>554</v>
      </c>
      <c r="D189" s="164" t="s">
        <v>160</v>
      </c>
      <c r="E189" s="165" t="s">
        <v>2446</v>
      </c>
      <c r="F189" s="166" t="s">
        <v>2447</v>
      </c>
      <c r="G189" s="167" t="s">
        <v>231</v>
      </c>
      <c r="H189" s="168">
        <v>2</v>
      </c>
      <c r="I189" s="169"/>
      <c r="J189" s="170">
        <f t="shared" si="20"/>
        <v>0</v>
      </c>
      <c r="K189" s="249"/>
      <c r="L189" s="251"/>
      <c r="M189" s="250" t="s">
        <v>1</v>
      </c>
      <c r="N189" s="173" t="s">
        <v>44</v>
      </c>
      <c r="O189" s="55"/>
      <c r="P189" s="174">
        <f t="shared" si="21"/>
        <v>0</v>
      </c>
      <c r="Q189" s="174">
        <v>0</v>
      </c>
      <c r="R189" s="174">
        <f t="shared" si="22"/>
        <v>0</v>
      </c>
      <c r="S189" s="174">
        <v>0</v>
      </c>
      <c r="T189" s="175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224</v>
      </c>
      <c r="AT189" s="176" t="s">
        <v>160</v>
      </c>
      <c r="AU189" s="176" t="s">
        <v>91</v>
      </c>
      <c r="AY189" s="14" t="s">
        <v>158</v>
      </c>
      <c r="BE189" s="177">
        <f t="shared" si="24"/>
        <v>0</v>
      </c>
      <c r="BF189" s="177">
        <f t="shared" si="25"/>
        <v>0</v>
      </c>
      <c r="BG189" s="177">
        <f t="shared" si="26"/>
        <v>0</v>
      </c>
      <c r="BH189" s="177">
        <f t="shared" si="27"/>
        <v>0</v>
      </c>
      <c r="BI189" s="177">
        <f t="shared" si="28"/>
        <v>0</v>
      </c>
      <c r="BJ189" s="14" t="s">
        <v>91</v>
      </c>
      <c r="BK189" s="177">
        <f t="shared" si="29"/>
        <v>0</v>
      </c>
      <c r="BL189" s="14" t="s">
        <v>224</v>
      </c>
      <c r="BM189" s="176" t="s">
        <v>554</v>
      </c>
    </row>
    <row r="190" spans="1:65" s="2" customFormat="1" ht="16.5" customHeight="1">
      <c r="A190" s="29"/>
      <c r="B190" s="163"/>
      <c r="C190" s="183" t="s">
        <v>558</v>
      </c>
      <c r="D190" s="183" t="s">
        <v>424</v>
      </c>
      <c r="E190" s="184" t="s">
        <v>2448</v>
      </c>
      <c r="F190" s="185" t="s">
        <v>2449</v>
      </c>
      <c r="G190" s="186" t="s">
        <v>231</v>
      </c>
      <c r="H190" s="187">
        <v>2</v>
      </c>
      <c r="I190" s="188"/>
      <c r="J190" s="189">
        <f t="shared" si="20"/>
        <v>0</v>
      </c>
      <c r="K190" s="253"/>
      <c r="L190" s="255"/>
      <c r="M190" s="254" t="s">
        <v>1</v>
      </c>
      <c r="N190" s="193" t="s">
        <v>44</v>
      </c>
      <c r="O190" s="55"/>
      <c r="P190" s="174">
        <f t="shared" si="21"/>
        <v>0</v>
      </c>
      <c r="Q190" s="174">
        <v>0</v>
      </c>
      <c r="R190" s="174">
        <f t="shared" si="22"/>
        <v>0</v>
      </c>
      <c r="S190" s="174">
        <v>0</v>
      </c>
      <c r="T190" s="175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189</v>
      </c>
      <c r="AT190" s="176" t="s">
        <v>424</v>
      </c>
      <c r="AU190" s="176" t="s">
        <v>91</v>
      </c>
      <c r="AY190" s="14" t="s">
        <v>158</v>
      </c>
      <c r="BE190" s="177">
        <f t="shared" si="24"/>
        <v>0</v>
      </c>
      <c r="BF190" s="177">
        <f t="shared" si="25"/>
        <v>0</v>
      </c>
      <c r="BG190" s="177">
        <f t="shared" si="26"/>
        <v>0</v>
      </c>
      <c r="BH190" s="177">
        <f t="shared" si="27"/>
        <v>0</v>
      </c>
      <c r="BI190" s="177">
        <f t="shared" si="28"/>
        <v>0</v>
      </c>
      <c r="BJ190" s="14" t="s">
        <v>91</v>
      </c>
      <c r="BK190" s="177">
        <f t="shared" si="29"/>
        <v>0</v>
      </c>
      <c r="BL190" s="14" t="s">
        <v>164</v>
      </c>
      <c r="BM190" s="176" t="s">
        <v>558</v>
      </c>
    </row>
    <row r="191" spans="1:65" s="2" customFormat="1" ht="16.5" customHeight="1">
      <c r="A191" s="29"/>
      <c r="B191" s="163"/>
      <c r="C191" s="183" t="s">
        <v>562</v>
      </c>
      <c r="D191" s="183" t="s">
        <v>424</v>
      </c>
      <c r="E191" s="184" t="s">
        <v>2450</v>
      </c>
      <c r="F191" s="185" t="s">
        <v>2451</v>
      </c>
      <c r="G191" s="186" t="s">
        <v>231</v>
      </c>
      <c r="H191" s="187">
        <v>2</v>
      </c>
      <c r="I191" s="188"/>
      <c r="J191" s="189">
        <f t="shared" si="20"/>
        <v>0</v>
      </c>
      <c r="K191" s="253"/>
      <c r="L191" s="255"/>
      <c r="M191" s="254" t="s">
        <v>1</v>
      </c>
      <c r="N191" s="193" t="s">
        <v>44</v>
      </c>
      <c r="O191" s="55"/>
      <c r="P191" s="174">
        <f t="shared" si="21"/>
        <v>0</v>
      </c>
      <c r="Q191" s="174">
        <v>0</v>
      </c>
      <c r="R191" s="174">
        <f t="shared" si="22"/>
        <v>0</v>
      </c>
      <c r="S191" s="174">
        <v>0</v>
      </c>
      <c r="T191" s="175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189</v>
      </c>
      <c r="AT191" s="176" t="s">
        <v>424</v>
      </c>
      <c r="AU191" s="176" t="s">
        <v>91</v>
      </c>
      <c r="AY191" s="14" t="s">
        <v>158</v>
      </c>
      <c r="BE191" s="177">
        <f t="shared" si="24"/>
        <v>0</v>
      </c>
      <c r="BF191" s="177">
        <f t="shared" si="25"/>
        <v>0</v>
      </c>
      <c r="BG191" s="177">
        <f t="shared" si="26"/>
        <v>0</v>
      </c>
      <c r="BH191" s="177">
        <f t="shared" si="27"/>
        <v>0</v>
      </c>
      <c r="BI191" s="177">
        <f t="shared" si="28"/>
        <v>0</v>
      </c>
      <c r="BJ191" s="14" t="s">
        <v>91</v>
      </c>
      <c r="BK191" s="177">
        <f t="shared" si="29"/>
        <v>0</v>
      </c>
      <c r="BL191" s="14" t="s">
        <v>164</v>
      </c>
      <c r="BM191" s="176" t="s">
        <v>562</v>
      </c>
    </row>
    <row r="192" spans="1:65" s="2" customFormat="1" ht="16.5" customHeight="1">
      <c r="A192" s="29"/>
      <c r="B192" s="163"/>
      <c r="C192" s="183" t="s">
        <v>566</v>
      </c>
      <c r="D192" s="183" t="s">
        <v>424</v>
      </c>
      <c r="E192" s="184" t="s">
        <v>2452</v>
      </c>
      <c r="F192" s="185" t="s">
        <v>2453</v>
      </c>
      <c r="G192" s="186" t="s">
        <v>231</v>
      </c>
      <c r="H192" s="187">
        <v>2</v>
      </c>
      <c r="I192" s="188"/>
      <c r="J192" s="189">
        <f t="shared" si="20"/>
        <v>0</v>
      </c>
      <c r="K192" s="253"/>
      <c r="L192" s="255"/>
      <c r="M192" s="254" t="s">
        <v>1</v>
      </c>
      <c r="N192" s="193" t="s">
        <v>44</v>
      </c>
      <c r="O192" s="55"/>
      <c r="P192" s="174">
        <f t="shared" si="21"/>
        <v>0</v>
      </c>
      <c r="Q192" s="174">
        <v>0</v>
      </c>
      <c r="R192" s="174">
        <f t="shared" si="22"/>
        <v>0</v>
      </c>
      <c r="S192" s="174">
        <v>0</v>
      </c>
      <c r="T192" s="175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189</v>
      </c>
      <c r="AT192" s="176" t="s">
        <v>424</v>
      </c>
      <c r="AU192" s="176" t="s">
        <v>91</v>
      </c>
      <c r="AY192" s="14" t="s">
        <v>158</v>
      </c>
      <c r="BE192" s="177">
        <f t="shared" si="24"/>
        <v>0</v>
      </c>
      <c r="BF192" s="177">
        <f t="shared" si="25"/>
        <v>0</v>
      </c>
      <c r="BG192" s="177">
        <f t="shared" si="26"/>
        <v>0</v>
      </c>
      <c r="BH192" s="177">
        <f t="shared" si="27"/>
        <v>0</v>
      </c>
      <c r="BI192" s="177">
        <f t="shared" si="28"/>
        <v>0</v>
      </c>
      <c r="BJ192" s="14" t="s">
        <v>91</v>
      </c>
      <c r="BK192" s="177">
        <f t="shared" si="29"/>
        <v>0</v>
      </c>
      <c r="BL192" s="14" t="s">
        <v>164</v>
      </c>
      <c r="BM192" s="176" t="s">
        <v>566</v>
      </c>
    </row>
    <row r="193" spans="1:65" s="2" customFormat="1" ht="21.75" customHeight="1">
      <c r="A193" s="29"/>
      <c r="B193" s="163"/>
      <c r="C193" s="164" t="s">
        <v>570</v>
      </c>
      <c r="D193" s="164" t="s">
        <v>160</v>
      </c>
      <c r="E193" s="165" t="s">
        <v>2454</v>
      </c>
      <c r="F193" s="166" t="s">
        <v>2455</v>
      </c>
      <c r="G193" s="167" t="s">
        <v>231</v>
      </c>
      <c r="H193" s="168">
        <v>4</v>
      </c>
      <c r="I193" s="169"/>
      <c r="J193" s="170">
        <f t="shared" si="20"/>
        <v>0</v>
      </c>
      <c r="K193" s="249"/>
      <c r="L193" s="251"/>
      <c r="M193" s="250" t="s">
        <v>1</v>
      </c>
      <c r="N193" s="173" t="s">
        <v>44</v>
      </c>
      <c r="O193" s="55"/>
      <c r="P193" s="174">
        <f t="shared" si="21"/>
        <v>0</v>
      </c>
      <c r="Q193" s="174">
        <v>0</v>
      </c>
      <c r="R193" s="174">
        <f t="shared" si="22"/>
        <v>0</v>
      </c>
      <c r="S193" s="174">
        <v>0</v>
      </c>
      <c r="T193" s="175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224</v>
      </c>
      <c r="AT193" s="176" t="s">
        <v>160</v>
      </c>
      <c r="AU193" s="176" t="s">
        <v>91</v>
      </c>
      <c r="AY193" s="14" t="s">
        <v>158</v>
      </c>
      <c r="BE193" s="177">
        <f t="shared" si="24"/>
        <v>0</v>
      </c>
      <c r="BF193" s="177">
        <f t="shared" si="25"/>
        <v>0</v>
      </c>
      <c r="BG193" s="177">
        <f t="shared" si="26"/>
        <v>0</v>
      </c>
      <c r="BH193" s="177">
        <f t="shared" si="27"/>
        <v>0</v>
      </c>
      <c r="BI193" s="177">
        <f t="shared" si="28"/>
        <v>0</v>
      </c>
      <c r="BJ193" s="14" t="s">
        <v>91</v>
      </c>
      <c r="BK193" s="177">
        <f t="shared" si="29"/>
        <v>0</v>
      </c>
      <c r="BL193" s="14" t="s">
        <v>224</v>
      </c>
      <c r="BM193" s="176" t="s">
        <v>570</v>
      </c>
    </row>
    <row r="194" spans="1:65" s="12" customFormat="1" ht="22.9" customHeight="1">
      <c r="B194" s="150"/>
      <c r="D194" s="151" t="s">
        <v>77</v>
      </c>
      <c r="E194" s="161" t="s">
        <v>2456</v>
      </c>
      <c r="F194" s="161" t="s">
        <v>2457</v>
      </c>
      <c r="I194" s="153"/>
      <c r="J194" s="162">
        <f>BK194</f>
        <v>0</v>
      </c>
      <c r="L194" s="150"/>
      <c r="M194" s="155"/>
      <c r="N194" s="156"/>
      <c r="O194" s="156"/>
      <c r="P194" s="157">
        <f>SUM(P195:P206)</f>
        <v>0</v>
      </c>
      <c r="Q194" s="156"/>
      <c r="R194" s="157">
        <f>SUM(R195:R206)</f>
        <v>0.187</v>
      </c>
      <c r="S194" s="156"/>
      <c r="T194" s="158">
        <f>SUM(T195:T206)</f>
        <v>0</v>
      </c>
      <c r="AR194" s="151" t="s">
        <v>91</v>
      </c>
      <c r="AT194" s="159" t="s">
        <v>77</v>
      </c>
      <c r="AU194" s="159" t="s">
        <v>85</v>
      </c>
      <c r="AY194" s="151" t="s">
        <v>158</v>
      </c>
      <c r="BK194" s="160">
        <f>SUM(BK195:BK206)</f>
        <v>0</v>
      </c>
    </row>
    <row r="195" spans="1:65" s="2" customFormat="1" ht="21.75" customHeight="1">
      <c r="A195" s="29"/>
      <c r="B195" s="163"/>
      <c r="C195" s="164" t="s">
        <v>574</v>
      </c>
      <c r="D195" s="164" t="s">
        <v>160</v>
      </c>
      <c r="E195" s="165" t="s">
        <v>2458</v>
      </c>
      <c r="F195" s="166" t="s">
        <v>2459</v>
      </c>
      <c r="G195" s="167" t="s">
        <v>231</v>
      </c>
      <c r="H195" s="168">
        <v>11</v>
      </c>
      <c r="I195" s="169"/>
      <c r="J195" s="170">
        <f t="shared" ref="J195:J206" si="30">ROUND(I195*H195,2)</f>
        <v>0</v>
      </c>
      <c r="K195" s="249"/>
      <c r="L195" s="251"/>
      <c r="M195" s="250" t="s">
        <v>1</v>
      </c>
      <c r="N195" s="173" t="s">
        <v>44</v>
      </c>
      <c r="O195" s="55"/>
      <c r="P195" s="174">
        <f t="shared" ref="P195:P206" si="31">O195*H195</f>
        <v>0</v>
      </c>
      <c r="Q195" s="174">
        <v>0</v>
      </c>
      <c r="R195" s="174">
        <f t="shared" ref="R195:R206" si="32">Q195*H195</f>
        <v>0</v>
      </c>
      <c r="S195" s="174">
        <v>0</v>
      </c>
      <c r="T195" s="175">
        <f t="shared" ref="T195:T206" si="3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224</v>
      </c>
      <c r="AT195" s="176" t="s">
        <v>160</v>
      </c>
      <c r="AU195" s="176" t="s">
        <v>91</v>
      </c>
      <c r="AY195" s="14" t="s">
        <v>158</v>
      </c>
      <c r="BE195" s="177">
        <f t="shared" ref="BE195:BE206" si="34">IF(N195="základná",J195,0)</f>
        <v>0</v>
      </c>
      <c r="BF195" s="177">
        <f t="shared" ref="BF195:BF206" si="35">IF(N195="znížená",J195,0)</f>
        <v>0</v>
      </c>
      <c r="BG195" s="177">
        <f t="shared" ref="BG195:BG206" si="36">IF(N195="zákl. prenesená",J195,0)</f>
        <v>0</v>
      </c>
      <c r="BH195" s="177">
        <f t="shared" ref="BH195:BH206" si="37">IF(N195="zníž. prenesená",J195,0)</f>
        <v>0</v>
      </c>
      <c r="BI195" s="177">
        <f t="shared" ref="BI195:BI206" si="38">IF(N195="nulová",J195,0)</f>
        <v>0</v>
      </c>
      <c r="BJ195" s="14" t="s">
        <v>91</v>
      </c>
      <c r="BK195" s="177">
        <f t="shared" ref="BK195:BK206" si="39">ROUND(I195*H195,2)</f>
        <v>0</v>
      </c>
      <c r="BL195" s="14" t="s">
        <v>224</v>
      </c>
      <c r="BM195" s="176" t="s">
        <v>574</v>
      </c>
    </row>
    <row r="196" spans="1:65" s="2" customFormat="1" ht="21.75" customHeight="1">
      <c r="A196" s="29"/>
      <c r="B196" s="163"/>
      <c r="C196" s="164" t="s">
        <v>578</v>
      </c>
      <c r="D196" s="164" t="s">
        <v>160</v>
      </c>
      <c r="E196" s="165" t="s">
        <v>2460</v>
      </c>
      <c r="F196" s="166" t="s">
        <v>2461</v>
      </c>
      <c r="G196" s="167" t="s">
        <v>231</v>
      </c>
      <c r="H196" s="168">
        <v>1</v>
      </c>
      <c r="I196" s="169"/>
      <c r="J196" s="170">
        <f t="shared" si="30"/>
        <v>0</v>
      </c>
      <c r="K196" s="249"/>
      <c r="L196" s="251"/>
      <c r="M196" s="250" t="s">
        <v>1</v>
      </c>
      <c r="N196" s="173" t="s">
        <v>44</v>
      </c>
      <c r="O196" s="55"/>
      <c r="P196" s="174">
        <f t="shared" si="31"/>
        <v>0</v>
      </c>
      <c r="Q196" s="174">
        <v>0</v>
      </c>
      <c r="R196" s="174">
        <f t="shared" si="32"/>
        <v>0</v>
      </c>
      <c r="S196" s="174">
        <v>0</v>
      </c>
      <c r="T196" s="175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224</v>
      </c>
      <c r="AT196" s="176" t="s">
        <v>160</v>
      </c>
      <c r="AU196" s="176" t="s">
        <v>91</v>
      </c>
      <c r="AY196" s="14" t="s">
        <v>158</v>
      </c>
      <c r="BE196" s="177">
        <f t="shared" si="34"/>
        <v>0</v>
      </c>
      <c r="BF196" s="177">
        <f t="shared" si="35"/>
        <v>0</v>
      </c>
      <c r="BG196" s="177">
        <f t="shared" si="36"/>
        <v>0</v>
      </c>
      <c r="BH196" s="177">
        <f t="shared" si="37"/>
        <v>0</v>
      </c>
      <c r="BI196" s="177">
        <f t="shared" si="38"/>
        <v>0</v>
      </c>
      <c r="BJ196" s="14" t="s">
        <v>91</v>
      </c>
      <c r="BK196" s="177">
        <f t="shared" si="39"/>
        <v>0</v>
      </c>
      <c r="BL196" s="14" t="s">
        <v>224</v>
      </c>
      <c r="BM196" s="176" t="s">
        <v>578</v>
      </c>
    </row>
    <row r="197" spans="1:65" s="2" customFormat="1" ht="21.75" customHeight="1">
      <c r="A197" s="29"/>
      <c r="B197" s="163"/>
      <c r="C197" s="164" t="s">
        <v>582</v>
      </c>
      <c r="D197" s="164" t="s">
        <v>160</v>
      </c>
      <c r="E197" s="165" t="s">
        <v>2462</v>
      </c>
      <c r="F197" s="166" t="s">
        <v>2463</v>
      </c>
      <c r="G197" s="167" t="s">
        <v>231</v>
      </c>
      <c r="H197" s="168">
        <v>10</v>
      </c>
      <c r="I197" s="169"/>
      <c r="J197" s="170">
        <f t="shared" si="30"/>
        <v>0</v>
      </c>
      <c r="K197" s="249"/>
      <c r="L197" s="251"/>
      <c r="M197" s="250" t="s">
        <v>1</v>
      </c>
      <c r="N197" s="173" t="s">
        <v>44</v>
      </c>
      <c r="O197" s="55"/>
      <c r="P197" s="174">
        <f t="shared" si="31"/>
        <v>0</v>
      </c>
      <c r="Q197" s="174">
        <v>0</v>
      </c>
      <c r="R197" s="174">
        <f t="shared" si="32"/>
        <v>0</v>
      </c>
      <c r="S197" s="174">
        <v>0</v>
      </c>
      <c r="T197" s="175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224</v>
      </c>
      <c r="AT197" s="176" t="s">
        <v>160</v>
      </c>
      <c r="AU197" s="176" t="s">
        <v>91</v>
      </c>
      <c r="AY197" s="14" t="s">
        <v>158</v>
      </c>
      <c r="BE197" s="177">
        <f t="shared" si="34"/>
        <v>0</v>
      </c>
      <c r="BF197" s="177">
        <f t="shared" si="35"/>
        <v>0</v>
      </c>
      <c r="BG197" s="177">
        <f t="shared" si="36"/>
        <v>0</v>
      </c>
      <c r="BH197" s="177">
        <f t="shared" si="37"/>
        <v>0</v>
      </c>
      <c r="BI197" s="177">
        <f t="shared" si="38"/>
        <v>0</v>
      </c>
      <c r="BJ197" s="14" t="s">
        <v>91</v>
      </c>
      <c r="BK197" s="177">
        <f t="shared" si="39"/>
        <v>0</v>
      </c>
      <c r="BL197" s="14" t="s">
        <v>224</v>
      </c>
      <c r="BM197" s="176" t="s">
        <v>582</v>
      </c>
    </row>
    <row r="198" spans="1:65" s="2" customFormat="1" ht="16.5" customHeight="1">
      <c r="A198" s="29"/>
      <c r="B198" s="163"/>
      <c r="C198" s="164" t="s">
        <v>586</v>
      </c>
      <c r="D198" s="164" t="s">
        <v>160</v>
      </c>
      <c r="E198" s="165" t="s">
        <v>2464</v>
      </c>
      <c r="F198" s="166" t="s">
        <v>2465</v>
      </c>
      <c r="G198" s="167" t="s">
        <v>231</v>
      </c>
      <c r="H198" s="168">
        <v>11</v>
      </c>
      <c r="I198" s="169"/>
      <c r="J198" s="170">
        <f t="shared" si="30"/>
        <v>0</v>
      </c>
      <c r="K198" s="249"/>
      <c r="L198" s="251"/>
      <c r="M198" s="250" t="s">
        <v>1</v>
      </c>
      <c r="N198" s="173" t="s">
        <v>44</v>
      </c>
      <c r="O198" s="55"/>
      <c r="P198" s="174">
        <f t="shared" si="31"/>
        <v>0</v>
      </c>
      <c r="Q198" s="174">
        <v>2E-3</v>
      </c>
      <c r="R198" s="174">
        <f t="shared" si="32"/>
        <v>2.1999999999999999E-2</v>
      </c>
      <c r="S198" s="174">
        <v>0</v>
      </c>
      <c r="T198" s="175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224</v>
      </c>
      <c r="AT198" s="176" t="s">
        <v>160</v>
      </c>
      <c r="AU198" s="176" t="s">
        <v>91</v>
      </c>
      <c r="AY198" s="14" t="s">
        <v>158</v>
      </c>
      <c r="BE198" s="177">
        <f t="shared" si="34"/>
        <v>0</v>
      </c>
      <c r="BF198" s="177">
        <f t="shared" si="35"/>
        <v>0</v>
      </c>
      <c r="BG198" s="177">
        <f t="shared" si="36"/>
        <v>0</v>
      </c>
      <c r="BH198" s="177">
        <f t="shared" si="37"/>
        <v>0</v>
      </c>
      <c r="BI198" s="177">
        <f t="shared" si="38"/>
        <v>0</v>
      </c>
      <c r="BJ198" s="14" t="s">
        <v>91</v>
      </c>
      <c r="BK198" s="177">
        <f t="shared" si="39"/>
        <v>0</v>
      </c>
      <c r="BL198" s="14" t="s">
        <v>224</v>
      </c>
      <c r="BM198" s="176" t="s">
        <v>586</v>
      </c>
    </row>
    <row r="199" spans="1:65" s="2" customFormat="1" ht="24.75" customHeight="1">
      <c r="A199" s="29"/>
      <c r="B199" s="163"/>
      <c r="C199" s="183" t="s">
        <v>590</v>
      </c>
      <c r="D199" s="183" t="s">
        <v>424</v>
      </c>
      <c r="E199" s="184" t="s">
        <v>2466</v>
      </c>
      <c r="F199" s="185" t="s">
        <v>2575</v>
      </c>
      <c r="G199" s="186" t="s">
        <v>231</v>
      </c>
      <c r="H199" s="187">
        <v>1</v>
      </c>
      <c r="I199" s="188"/>
      <c r="J199" s="189">
        <f t="shared" si="30"/>
        <v>0</v>
      </c>
      <c r="K199" s="253"/>
      <c r="L199" s="255"/>
      <c r="M199" s="254" t="s">
        <v>1</v>
      </c>
      <c r="N199" s="193" t="s">
        <v>44</v>
      </c>
      <c r="O199" s="55"/>
      <c r="P199" s="174">
        <f t="shared" si="31"/>
        <v>0</v>
      </c>
      <c r="Q199" s="174">
        <v>1.4E-2</v>
      </c>
      <c r="R199" s="174">
        <f t="shared" si="32"/>
        <v>1.4E-2</v>
      </c>
      <c r="S199" s="174">
        <v>0</v>
      </c>
      <c r="T199" s="175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189</v>
      </c>
      <c r="AT199" s="176" t="s">
        <v>424</v>
      </c>
      <c r="AU199" s="176" t="s">
        <v>91</v>
      </c>
      <c r="AY199" s="14" t="s">
        <v>158</v>
      </c>
      <c r="BE199" s="177">
        <f t="shared" si="34"/>
        <v>0</v>
      </c>
      <c r="BF199" s="177">
        <f t="shared" si="35"/>
        <v>0</v>
      </c>
      <c r="BG199" s="177">
        <f t="shared" si="36"/>
        <v>0</v>
      </c>
      <c r="BH199" s="177">
        <f t="shared" si="37"/>
        <v>0</v>
      </c>
      <c r="BI199" s="177">
        <f t="shared" si="38"/>
        <v>0</v>
      </c>
      <c r="BJ199" s="14" t="s">
        <v>91</v>
      </c>
      <c r="BK199" s="177">
        <f t="shared" si="39"/>
        <v>0</v>
      </c>
      <c r="BL199" s="14" t="s">
        <v>164</v>
      </c>
      <c r="BM199" s="176" t="s">
        <v>590</v>
      </c>
    </row>
    <row r="200" spans="1:65" s="2" customFormat="1" ht="27" customHeight="1">
      <c r="A200" s="29"/>
      <c r="B200" s="163"/>
      <c r="C200" s="183" t="s">
        <v>594</v>
      </c>
      <c r="D200" s="183" t="s">
        <v>424</v>
      </c>
      <c r="E200" s="184" t="s">
        <v>2467</v>
      </c>
      <c r="F200" s="185" t="s">
        <v>2576</v>
      </c>
      <c r="G200" s="186" t="s">
        <v>231</v>
      </c>
      <c r="H200" s="187">
        <v>3</v>
      </c>
      <c r="I200" s="188"/>
      <c r="J200" s="189">
        <f t="shared" si="30"/>
        <v>0</v>
      </c>
      <c r="K200" s="253"/>
      <c r="L200" s="255"/>
      <c r="M200" s="254" t="s">
        <v>1</v>
      </c>
      <c r="N200" s="193" t="s">
        <v>44</v>
      </c>
      <c r="O200" s="55"/>
      <c r="P200" s="174">
        <f t="shared" si="31"/>
        <v>0</v>
      </c>
      <c r="Q200" s="174">
        <v>1.4E-2</v>
      </c>
      <c r="R200" s="174">
        <f t="shared" si="32"/>
        <v>4.2000000000000003E-2</v>
      </c>
      <c r="S200" s="174">
        <v>0</v>
      </c>
      <c r="T200" s="175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189</v>
      </c>
      <c r="AT200" s="176" t="s">
        <v>424</v>
      </c>
      <c r="AU200" s="176" t="s">
        <v>91</v>
      </c>
      <c r="AY200" s="14" t="s">
        <v>158</v>
      </c>
      <c r="BE200" s="177">
        <f t="shared" si="34"/>
        <v>0</v>
      </c>
      <c r="BF200" s="177">
        <f t="shared" si="35"/>
        <v>0</v>
      </c>
      <c r="BG200" s="177">
        <f t="shared" si="36"/>
        <v>0</v>
      </c>
      <c r="BH200" s="177">
        <f t="shared" si="37"/>
        <v>0</v>
      </c>
      <c r="BI200" s="177">
        <f t="shared" si="38"/>
        <v>0</v>
      </c>
      <c r="BJ200" s="14" t="s">
        <v>91</v>
      </c>
      <c r="BK200" s="177">
        <f t="shared" si="39"/>
        <v>0</v>
      </c>
      <c r="BL200" s="14" t="s">
        <v>164</v>
      </c>
      <c r="BM200" s="176" t="s">
        <v>594</v>
      </c>
    </row>
    <row r="201" spans="1:65" s="2" customFormat="1" ht="26.25" customHeight="1">
      <c r="A201" s="29"/>
      <c r="B201" s="163"/>
      <c r="C201" s="183" t="s">
        <v>598</v>
      </c>
      <c r="D201" s="183" t="s">
        <v>424</v>
      </c>
      <c r="E201" s="184" t="s">
        <v>2468</v>
      </c>
      <c r="F201" s="185" t="s">
        <v>2577</v>
      </c>
      <c r="G201" s="186" t="s">
        <v>231</v>
      </c>
      <c r="H201" s="187">
        <v>2</v>
      </c>
      <c r="I201" s="188"/>
      <c r="J201" s="189">
        <f t="shared" si="30"/>
        <v>0</v>
      </c>
      <c r="K201" s="253"/>
      <c r="L201" s="255"/>
      <c r="M201" s="254" t="s">
        <v>1</v>
      </c>
      <c r="N201" s="193" t="s">
        <v>44</v>
      </c>
      <c r="O201" s="55"/>
      <c r="P201" s="174">
        <f t="shared" si="31"/>
        <v>0</v>
      </c>
      <c r="Q201" s="174">
        <v>1.4E-2</v>
      </c>
      <c r="R201" s="174">
        <f t="shared" si="32"/>
        <v>2.8000000000000001E-2</v>
      </c>
      <c r="S201" s="174">
        <v>0</v>
      </c>
      <c r="T201" s="175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189</v>
      </c>
      <c r="AT201" s="176" t="s">
        <v>424</v>
      </c>
      <c r="AU201" s="176" t="s">
        <v>91</v>
      </c>
      <c r="AY201" s="14" t="s">
        <v>158</v>
      </c>
      <c r="BE201" s="177">
        <f t="shared" si="34"/>
        <v>0</v>
      </c>
      <c r="BF201" s="177">
        <f t="shared" si="35"/>
        <v>0</v>
      </c>
      <c r="BG201" s="177">
        <f t="shared" si="36"/>
        <v>0</v>
      </c>
      <c r="BH201" s="177">
        <f t="shared" si="37"/>
        <v>0</v>
      </c>
      <c r="BI201" s="177">
        <f t="shared" si="38"/>
        <v>0</v>
      </c>
      <c r="BJ201" s="14" t="s">
        <v>91</v>
      </c>
      <c r="BK201" s="177">
        <f t="shared" si="39"/>
        <v>0</v>
      </c>
      <c r="BL201" s="14" t="s">
        <v>164</v>
      </c>
      <c r="BM201" s="176" t="s">
        <v>598</v>
      </c>
    </row>
    <row r="202" spans="1:65" s="2" customFormat="1" ht="30" customHeight="1">
      <c r="A202" s="29"/>
      <c r="B202" s="163"/>
      <c r="C202" s="183" t="s">
        <v>602</v>
      </c>
      <c r="D202" s="183" t="s">
        <v>424</v>
      </c>
      <c r="E202" s="184" t="s">
        <v>2469</v>
      </c>
      <c r="F202" s="185" t="s">
        <v>2578</v>
      </c>
      <c r="G202" s="186" t="s">
        <v>231</v>
      </c>
      <c r="H202" s="187">
        <v>1</v>
      </c>
      <c r="I202" s="188"/>
      <c r="J202" s="189">
        <f t="shared" si="30"/>
        <v>0</v>
      </c>
      <c r="K202" s="253"/>
      <c r="L202" s="255"/>
      <c r="M202" s="254" t="s">
        <v>1</v>
      </c>
      <c r="N202" s="193" t="s">
        <v>44</v>
      </c>
      <c r="O202" s="55"/>
      <c r="P202" s="174">
        <f t="shared" si="31"/>
        <v>0</v>
      </c>
      <c r="Q202" s="174">
        <v>1.4E-2</v>
      </c>
      <c r="R202" s="174">
        <f t="shared" si="32"/>
        <v>1.4E-2</v>
      </c>
      <c r="S202" s="174">
        <v>0</v>
      </c>
      <c r="T202" s="175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189</v>
      </c>
      <c r="AT202" s="176" t="s">
        <v>424</v>
      </c>
      <c r="AU202" s="176" t="s">
        <v>91</v>
      </c>
      <c r="AY202" s="14" t="s">
        <v>158</v>
      </c>
      <c r="BE202" s="177">
        <f t="shared" si="34"/>
        <v>0</v>
      </c>
      <c r="BF202" s="177">
        <f t="shared" si="35"/>
        <v>0</v>
      </c>
      <c r="BG202" s="177">
        <f t="shared" si="36"/>
        <v>0</v>
      </c>
      <c r="BH202" s="177">
        <f t="shared" si="37"/>
        <v>0</v>
      </c>
      <c r="BI202" s="177">
        <f t="shared" si="38"/>
        <v>0</v>
      </c>
      <c r="BJ202" s="14" t="s">
        <v>91</v>
      </c>
      <c r="BK202" s="177">
        <f t="shared" si="39"/>
        <v>0</v>
      </c>
      <c r="BL202" s="14" t="s">
        <v>164</v>
      </c>
      <c r="BM202" s="176" t="s">
        <v>602</v>
      </c>
    </row>
    <row r="203" spans="1:65" s="2" customFormat="1" ht="26.25" customHeight="1">
      <c r="A203" s="29"/>
      <c r="B203" s="163"/>
      <c r="C203" s="183" t="s">
        <v>606</v>
      </c>
      <c r="D203" s="183" t="s">
        <v>424</v>
      </c>
      <c r="E203" s="184" t="s">
        <v>2470</v>
      </c>
      <c r="F203" s="185" t="s">
        <v>2579</v>
      </c>
      <c r="G203" s="186" t="s">
        <v>231</v>
      </c>
      <c r="H203" s="187">
        <v>2</v>
      </c>
      <c r="I203" s="188"/>
      <c r="J203" s="189">
        <f t="shared" si="30"/>
        <v>0</v>
      </c>
      <c r="K203" s="253"/>
      <c r="L203" s="255"/>
      <c r="M203" s="254" t="s">
        <v>1</v>
      </c>
      <c r="N203" s="193" t="s">
        <v>44</v>
      </c>
      <c r="O203" s="55"/>
      <c r="P203" s="174">
        <f t="shared" si="31"/>
        <v>0</v>
      </c>
      <c r="Q203" s="174">
        <v>1.4E-2</v>
      </c>
      <c r="R203" s="174">
        <f t="shared" si="32"/>
        <v>2.8000000000000001E-2</v>
      </c>
      <c r="S203" s="174">
        <v>0</v>
      </c>
      <c r="T203" s="175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189</v>
      </c>
      <c r="AT203" s="176" t="s">
        <v>424</v>
      </c>
      <c r="AU203" s="176" t="s">
        <v>91</v>
      </c>
      <c r="AY203" s="14" t="s">
        <v>158</v>
      </c>
      <c r="BE203" s="177">
        <f t="shared" si="34"/>
        <v>0</v>
      </c>
      <c r="BF203" s="177">
        <f t="shared" si="35"/>
        <v>0</v>
      </c>
      <c r="BG203" s="177">
        <f t="shared" si="36"/>
        <v>0</v>
      </c>
      <c r="BH203" s="177">
        <f t="shared" si="37"/>
        <v>0</v>
      </c>
      <c r="BI203" s="177">
        <f t="shared" si="38"/>
        <v>0</v>
      </c>
      <c r="BJ203" s="14" t="s">
        <v>91</v>
      </c>
      <c r="BK203" s="177">
        <f t="shared" si="39"/>
        <v>0</v>
      </c>
      <c r="BL203" s="14" t="s">
        <v>164</v>
      </c>
      <c r="BM203" s="176" t="s">
        <v>606</v>
      </c>
    </row>
    <row r="204" spans="1:65" s="2" customFormat="1" ht="27" customHeight="1">
      <c r="A204" s="29"/>
      <c r="B204" s="163"/>
      <c r="C204" s="183" t="s">
        <v>610</v>
      </c>
      <c r="D204" s="183" t="s">
        <v>424</v>
      </c>
      <c r="E204" s="184" t="s">
        <v>2471</v>
      </c>
      <c r="F204" s="185" t="s">
        <v>2580</v>
      </c>
      <c r="G204" s="186" t="s">
        <v>231</v>
      </c>
      <c r="H204" s="187">
        <v>2</v>
      </c>
      <c r="I204" s="188"/>
      <c r="J204" s="189">
        <f t="shared" si="30"/>
        <v>0</v>
      </c>
      <c r="K204" s="253"/>
      <c r="L204" s="255"/>
      <c r="M204" s="254" t="s">
        <v>1</v>
      </c>
      <c r="N204" s="193" t="s">
        <v>44</v>
      </c>
      <c r="O204" s="55"/>
      <c r="P204" s="174">
        <f t="shared" si="31"/>
        <v>0</v>
      </c>
      <c r="Q204" s="174">
        <v>1.4E-2</v>
      </c>
      <c r="R204" s="174">
        <f t="shared" si="32"/>
        <v>2.8000000000000001E-2</v>
      </c>
      <c r="S204" s="174">
        <v>0</v>
      </c>
      <c r="T204" s="175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189</v>
      </c>
      <c r="AT204" s="176" t="s">
        <v>424</v>
      </c>
      <c r="AU204" s="176" t="s">
        <v>91</v>
      </c>
      <c r="AY204" s="14" t="s">
        <v>158</v>
      </c>
      <c r="BE204" s="177">
        <f t="shared" si="34"/>
        <v>0</v>
      </c>
      <c r="BF204" s="177">
        <f t="shared" si="35"/>
        <v>0</v>
      </c>
      <c r="BG204" s="177">
        <f t="shared" si="36"/>
        <v>0</v>
      </c>
      <c r="BH204" s="177">
        <f t="shared" si="37"/>
        <v>0</v>
      </c>
      <c r="BI204" s="177">
        <f t="shared" si="38"/>
        <v>0</v>
      </c>
      <c r="BJ204" s="14" t="s">
        <v>91</v>
      </c>
      <c r="BK204" s="177">
        <f t="shared" si="39"/>
        <v>0</v>
      </c>
      <c r="BL204" s="14" t="s">
        <v>164</v>
      </c>
      <c r="BM204" s="176" t="s">
        <v>610</v>
      </c>
    </row>
    <row r="205" spans="1:65" s="2" customFormat="1" ht="26.25" customHeight="1">
      <c r="A205" s="29"/>
      <c r="B205" s="163"/>
      <c r="C205" s="183" t="s">
        <v>614</v>
      </c>
      <c r="D205" s="183" t="s">
        <v>424</v>
      </c>
      <c r="E205" s="184" t="s">
        <v>2472</v>
      </c>
      <c r="F205" s="185" t="s">
        <v>2581</v>
      </c>
      <c r="G205" s="186" t="s">
        <v>231</v>
      </c>
      <c r="H205" s="187">
        <v>11</v>
      </c>
      <c r="I205" s="188"/>
      <c r="J205" s="189">
        <f t="shared" si="30"/>
        <v>0</v>
      </c>
      <c r="K205" s="253"/>
      <c r="L205" s="255"/>
      <c r="M205" s="254" t="s">
        <v>1</v>
      </c>
      <c r="N205" s="193" t="s">
        <v>44</v>
      </c>
      <c r="O205" s="55"/>
      <c r="P205" s="174">
        <f t="shared" si="31"/>
        <v>0</v>
      </c>
      <c r="Q205" s="174">
        <v>5.0000000000000001E-4</v>
      </c>
      <c r="R205" s="174">
        <f t="shared" si="32"/>
        <v>5.4999999999999997E-3</v>
      </c>
      <c r="S205" s="174">
        <v>0</v>
      </c>
      <c r="T205" s="175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189</v>
      </c>
      <c r="AT205" s="176" t="s">
        <v>424</v>
      </c>
      <c r="AU205" s="176" t="s">
        <v>91</v>
      </c>
      <c r="AY205" s="14" t="s">
        <v>158</v>
      </c>
      <c r="BE205" s="177">
        <f t="shared" si="34"/>
        <v>0</v>
      </c>
      <c r="BF205" s="177">
        <f t="shared" si="35"/>
        <v>0</v>
      </c>
      <c r="BG205" s="177">
        <f t="shared" si="36"/>
        <v>0</v>
      </c>
      <c r="BH205" s="177">
        <f t="shared" si="37"/>
        <v>0</v>
      </c>
      <c r="BI205" s="177">
        <f t="shared" si="38"/>
        <v>0</v>
      </c>
      <c r="BJ205" s="14" t="s">
        <v>91</v>
      </c>
      <c r="BK205" s="177">
        <f t="shared" si="39"/>
        <v>0</v>
      </c>
      <c r="BL205" s="14" t="s">
        <v>164</v>
      </c>
      <c r="BM205" s="176" t="s">
        <v>614</v>
      </c>
    </row>
    <row r="206" spans="1:65" s="2" customFormat="1" ht="16.5" customHeight="1">
      <c r="A206" s="29"/>
      <c r="B206" s="163"/>
      <c r="C206" s="183" t="s">
        <v>618</v>
      </c>
      <c r="D206" s="183" t="s">
        <v>424</v>
      </c>
      <c r="E206" s="184" t="s">
        <v>2473</v>
      </c>
      <c r="F206" s="185" t="s">
        <v>2474</v>
      </c>
      <c r="G206" s="186" t="s">
        <v>231</v>
      </c>
      <c r="H206" s="187">
        <v>11</v>
      </c>
      <c r="I206" s="188"/>
      <c r="J206" s="189">
        <f t="shared" si="30"/>
        <v>0</v>
      </c>
      <c r="K206" s="253"/>
      <c r="L206" s="255"/>
      <c r="M206" s="254" t="s">
        <v>1</v>
      </c>
      <c r="N206" s="193" t="s">
        <v>44</v>
      </c>
      <c r="O206" s="55"/>
      <c r="P206" s="174">
        <f t="shared" si="31"/>
        <v>0</v>
      </c>
      <c r="Q206" s="174">
        <v>5.0000000000000001E-4</v>
      </c>
      <c r="R206" s="174">
        <f t="shared" si="32"/>
        <v>5.4999999999999997E-3</v>
      </c>
      <c r="S206" s="174">
        <v>0</v>
      </c>
      <c r="T206" s="175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189</v>
      </c>
      <c r="AT206" s="176" t="s">
        <v>424</v>
      </c>
      <c r="AU206" s="176" t="s">
        <v>91</v>
      </c>
      <c r="AY206" s="14" t="s">
        <v>158</v>
      </c>
      <c r="BE206" s="177">
        <f t="shared" si="34"/>
        <v>0</v>
      </c>
      <c r="BF206" s="177">
        <f t="shared" si="35"/>
        <v>0</v>
      </c>
      <c r="BG206" s="177">
        <f t="shared" si="36"/>
        <v>0</v>
      </c>
      <c r="BH206" s="177">
        <f t="shared" si="37"/>
        <v>0</v>
      </c>
      <c r="BI206" s="177">
        <f t="shared" si="38"/>
        <v>0</v>
      </c>
      <c r="BJ206" s="14" t="s">
        <v>91</v>
      </c>
      <c r="BK206" s="177">
        <f t="shared" si="39"/>
        <v>0</v>
      </c>
      <c r="BL206" s="14" t="s">
        <v>164</v>
      </c>
      <c r="BM206" s="176" t="s">
        <v>618</v>
      </c>
    </row>
    <row r="207" spans="1:65" s="12" customFormat="1" ht="22.9" customHeight="1">
      <c r="B207" s="150"/>
      <c r="D207" s="151" t="s">
        <v>77</v>
      </c>
      <c r="E207" s="161" t="s">
        <v>307</v>
      </c>
      <c r="F207" s="161" t="s">
        <v>308</v>
      </c>
      <c r="I207" s="153"/>
      <c r="J207" s="162">
        <f>BK207</f>
        <v>0</v>
      </c>
      <c r="L207" s="150"/>
      <c r="M207" s="155"/>
      <c r="N207" s="156"/>
      <c r="O207" s="156"/>
      <c r="P207" s="157">
        <f>SUM(P208:P210)</f>
        <v>0</v>
      </c>
      <c r="Q207" s="156"/>
      <c r="R207" s="157">
        <f>SUM(R208:R210)</f>
        <v>2.4799999999999999E-2</v>
      </c>
      <c r="S207" s="156"/>
      <c r="T207" s="158">
        <f>SUM(T208:T210)</f>
        <v>0</v>
      </c>
      <c r="AR207" s="151" t="s">
        <v>91</v>
      </c>
      <c r="AT207" s="159" t="s">
        <v>77</v>
      </c>
      <c r="AU207" s="159" t="s">
        <v>85</v>
      </c>
      <c r="AY207" s="151" t="s">
        <v>158</v>
      </c>
      <c r="BK207" s="160">
        <f>SUM(BK208:BK210)</f>
        <v>0</v>
      </c>
    </row>
    <row r="208" spans="1:65" s="2" customFormat="1" ht="21.75" customHeight="1">
      <c r="A208" s="29"/>
      <c r="B208" s="163"/>
      <c r="C208" s="164" t="s">
        <v>622</v>
      </c>
      <c r="D208" s="164" t="s">
        <v>160</v>
      </c>
      <c r="E208" s="165" t="s">
        <v>2475</v>
      </c>
      <c r="F208" s="166" t="s">
        <v>2476</v>
      </c>
      <c r="G208" s="167" t="s">
        <v>737</v>
      </c>
      <c r="H208" s="168">
        <v>20</v>
      </c>
      <c r="I208" s="169"/>
      <c r="J208" s="170">
        <f>ROUND(I208*H208,2)</f>
        <v>0</v>
      </c>
      <c r="K208" s="249"/>
      <c r="L208" s="251"/>
      <c r="M208" s="250" t="s">
        <v>1</v>
      </c>
      <c r="N208" s="173" t="s">
        <v>44</v>
      </c>
      <c r="O208" s="55"/>
      <c r="P208" s="174">
        <f>O208*H208</f>
        <v>0</v>
      </c>
      <c r="Q208" s="174">
        <v>0</v>
      </c>
      <c r="R208" s="174">
        <f>Q208*H208</f>
        <v>0</v>
      </c>
      <c r="S208" s="174">
        <v>0</v>
      </c>
      <c r="T208" s="17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224</v>
      </c>
      <c r="AT208" s="176" t="s">
        <v>160</v>
      </c>
      <c r="AU208" s="176" t="s">
        <v>91</v>
      </c>
      <c r="AY208" s="14" t="s">
        <v>158</v>
      </c>
      <c r="BE208" s="177">
        <f>IF(N208="základná",J208,0)</f>
        <v>0</v>
      </c>
      <c r="BF208" s="177">
        <f>IF(N208="znížená",J208,0)</f>
        <v>0</v>
      </c>
      <c r="BG208" s="177">
        <f>IF(N208="zákl. prenesená",J208,0)</f>
        <v>0</v>
      </c>
      <c r="BH208" s="177">
        <f>IF(N208="zníž. prenesená",J208,0)</f>
        <v>0</v>
      </c>
      <c r="BI208" s="177">
        <f>IF(N208="nulová",J208,0)</f>
        <v>0</v>
      </c>
      <c r="BJ208" s="14" t="s">
        <v>91</v>
      </c>
      <c r="BK208" s="177">
        <f>ROUND(I208*H208,2)</f>
        <v>0</v>
      </c>
      <c r="BL208" s="14" t="s">
        <v>224</v>
      </c>
      <c r="BM208" s="176" t="s">
        <v>622</v>
      </c>
    </row>
    <row r="209" spans="1:65" s="2" customFormat="1" ht="21.75" customHeight="1">
      <c r="A209" s="29"/>
      <c r="B209" s="163"/>
      <c r="C209" s="183" t="s">
        <v>626</v>
      </c>
      <c r="D209" s="183" t="s">
        <v>424</v>
      </c>
      <c r="E209" s="184" t="s">
        <v>2477</v>
      </c>
      <c r="F209" s="185" t="s">
        <v>2478</v>
      </c>
      <c r="G209" s="186" t="s">
        <v>737</v>
      </c>
      <c r="H209" s="187">
        <v>20</v>
      </c>
      <c r="I209" s="188"/>
      <c r="J209" s="189">
        <f>ROUND(I209*H209,2)</f>
        <v>0</v>
      </c>
      <c r="K209" s="253"/>
      <c r="L209" s="255"/>
      <c r="M209" s="254" t="s">
        <v>1</v>
      </c>
      <c r="N209" s="193" t="s">
        <v>44</v>
      </c>
      <c r="O209" s="55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189</v>
      </c>
      <c r="AT209" s="176" t="s">
        <v>424</v>
      </c>
      <c r="AU209" s="176" t="s">
        <v>91</v>
      </c>
      <c r="AY209" s="14" t="s">
        <v>158</v>
      </c>
      <c r="BE209" s="177">
        <f>IF(N209="základná",J209,0)</f>
        <v>0</v>
      </c>
      <c r="BF209" s="177">
        <f>IF(N209="znížená",J209,0)</f>
        <v>0</v>
      </c>
      <c r="BG209" s="177">
        <f>IF(N209="zákl. prenesená",J209,0)</f>
        <v>0</v>
      </c>
      <c r="BH209" s="177">
        <f>IF(N209="zníž. prenesená",J209,0)</f>
        <v>0</v>
      </c>
      <c r="BI209" s="177">
        <f>IF(N209="nulová",J209,0)</f>
        <v>0</v>
      </c>
      <c r="BJ209" s="14" t="s">
        <v>91</v>
      </c>
      <c r="BK209" s="177">
        <f>ROUND(I209*H209,2)</f>
        <v>0</v>
      </c>
      <c r="BL209" s="14" t="s">
        <v>164</v>
      </c>
      <c r="BM209" s="176" t="s">
        <v>626</v>
      </c>
    </row>
    <row r="210" spans="1:65" s="2" customFormat="1" ht="16.5" customHeight="1">
      <c r="A210" s="29"/>
      <c r="B210" s="163"/>
      <c r="C210" s="183" t="s">
        <v>630</v>
      </c>
      <c r="D210" s="183" t="s">
        <v>424</v>
      </c>
      <c r="E210" s="184" t="s">
        <v>2479</v>
      </c>
      <c r="F210" s="185" t="s">
        <v>2480</v>
      </c>
      <c r="G210" s="186" t="s">
        <v>231</v>
      </c>
      <c r="H210" s="187">
        <v>8</v>
      </c>
      <c r="I210" s="188"/>
      <c r="J210" s="189">
        <f>ROUND(I210*H210,2)</f>
        <v>0</v>
      </c>
      <c r="K210" s="253"/>
      <c r="L210" s="255"/>
      <c r="M210" s="254" t="s">
        <v>1</v>
      </c>
      <c r="N210" s="193" t="s">
        <v>44</v>
      </c>
      <c r="O210" s="55"/>
      <c r="P210" s="174">
        <f>O210*H210</f>
        <v>0</v>
      </c>
      <c r="Q210" s="174">
        <v>3.0999999999999999E-3</v>
      </c>
      <c r="R210" s="174">
        <f>Q210*H210</f>
        <v>2.4799999999999999E-2</v>
      </c>
      <c r="S210" s="174">
        <v>0</v>
      </c>
      <c r="T210" s="17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189</v>
      </c>
      <c r="AT210" s="176" t="s">
        <v>424</v>
      </c>
      <c r="AU210" s="176" t="s">
        <v>91</v>
      </c>
      <c r="AY210" s="14" t="s">
        <v>158</v>
      </c>
      <c r="BE210" s="177">
        <f>IF(N210="základná",J210,0)</f>
        <v>0</v>
      </c>
      <c r="BF210" s="177">
        <f>IF(N210="znížená",J210,0)</f>
        <v>0</v>
      </c>
      <c r="BG210" s="177">
        <f>IF(N210="zákl. prenesená",J210,0)</f>
        <v>0</v>
      </c>
      <c r="BH210" s="177">
        <f>IF(N210="zníž. prenesená",J210,0)</f>
        <v>0</v>
      </c>
      <c r="BI210" s="177">
        <f>IF(N210="nulová",J210,0)</f>
        <v>0</v>
      </c>
      <c r="BJ210" s="14" t="s">
        <v>91</v>
      </c>
      <c r="BK210" s="177">
        <f>ROUND(I210*H210,2)</f>
        <v>0</v>
      </c>
      <c r="BL210" s="14" t="s">
        <v>164</v>
      </c>
      <c r="BM210" s="176" t="s">
        <v>630</v>
      </c>
    </row>
    <row r="211" spans="1:65" s="12" customFormat="1" ht="25.9" customHeight="1">
      <c r="B211" s="150"/>
      <c r="D211" s="151" t="s">
        <v>77</v>
      </c>
      <c r="E211" s="152" t="s">
        <v>156</v>
      </c>
      <c r="F211" s="152" t="s">
        <v>156</v>
      </c>
      <c r="I211" s="153"/>
      <c r="J211" s="154">
        <f>BK211</f>
        <v>0</v>
      </c>
      <c r="L211" s="150"/>
      <c r="M211" s="155"/>
      <c r="N211" s="156"/>
      <c r="O211" s="156"/>
      <c r="P211" s="157">
        <f>SUM(P212:P217)</f>
        <v>0</v>
      </c>
      <c r="Q211" s="156"/>
      <c r="R211" s="157">
        <f>SUM(R212:R217)</f>
        <v>0</v>
      </c>
      <c r="S211" s="156"/>
      <c r="T211" s="158">
        <f>SUM(T212:T217)</f>
        <v>0</v>
      </c>
      <c r="AR211" s="151" t="s">
        <v>85</v>
      </c>
      <c r="AT211" s="159" t="s">
        <v>77</v>
      </c>
      <c r="AU211" s="159" t="s">
        <v>78</v>
      </c>
      <c r="AY211" s="151" t="s">
        <v>158</v>
      </c>
      <c r="BK211" s="160">
        <f>SUM(BK212:BK217)</f>
        <v>0</v>
      </c>
    </row>
    <row r="212" spans="1:65" s="2" customFormat="1" ht="16.5" customHeight="1">
      <c r="A212" s="29"/>
      <c r="B212" s="163"/>
      <c r="C212" s="164" t="s">
        <v>634</v>
      </c>
      <c r="D212" s="164" t="s">
        <v>160</v>
      </c>
      <c r="E212" s="165" t="s">
        <v>1</v>
      </c>
      <c r="F212" s="166" t="s">
        <v>2481</v>
      </c>
      <c r="G212" s="167" t="s">
        <v>1210</v>
      </c>
      <c r="H212" s="168">
        <v>24</v>
      </c>
      <c r="I212" s="169"/>
      <c r="J212" s="170">
        <f t="shared" ref="J212:J217" si="40">ROUND(I212*H212,2)</f>
        <v>0</v>
      </c>
      <c r="K212" s="171"/>
      <c r="L212" s="30"/>
      <c r="M212" s="172" t="s">
        <v>1</v>
      </c>
      <c r="N212" s="173" t="s">
        <v>44</v>
      </c>
      <c r="O212" s="55"/>
      <c r="P212" s="174">
        <f t="shared" ref="P212:P217" si="41">O212*H212</f>
        <v>0</v>
      </c>
      <c r="Q212" s="174">
        <v>0</v>
      </c>
      <c r="R212" s="174">
        <f t="shared" ref="R212:R217" si="42">Q212*H212</f>
        <v>0</v>
      </c>
      <c r="S212" s="174">
        <v>0</v>
      </c>
      <c r="T212" s="175">
        <f t="shared" ref="T212:T217" si="43"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164</v>
      </c>
      <c r="AT212" s="176" t="s">
        <v>160</v>
      </c>
      <c r="AU212" s="176" t="s">
        <v>85</v>
      </c>
      <c r="AY212" s="14" t="s">
        <v>158</v>
      </c>
      <c r="BE212" s="177">
        <f t="shared" ref="BE212:BE217" si="44">IF(N212="základná",J212,0)</f>
        <v>0</v>
      </c>
      <c r="BF212" s="177">
        <f t="shared" ref="BF212:BF217" si="45">IF(N212="znížená",J212,0)</f>
        <v>0</v>
      </c>
      <c r="BG212" s="177">
        <f t="shared" ref="BG212:BG217" si="46">IF(N212="zákl. prenesená",J212,0)</f>
        <v>0</v>
      </c>
      <c r="BH212" s="177">
        <f t="shared" ref="BH212:BH217" si="47">IF(N212="zníž. prenesená",J212,0)</f>
        <v>0</v>
      </c>
      <c r="BI212" s="177">
        <f t="shared" ref="BI212:BI217" si="48">IF(N212="nulová",J212,0)</f>
        <v>0</v>
      </c>
      <c r="BJ212" s="14" t="s">
        <v>91</v>
      </c>
      <c r="BK212" s="177">
        <f t="shared" ref="BK212:BK217" si="49">ROUND(I212*H212,2)</f>
        <v>0</v>
      </c>
      <c r="BL212" s="14" t="s">
        <v>164</v>
      </c>
      <c r="BM212" s="176" t="s">
        <v>634</v>
      </c>
    </row>
    <row r="213" spans="1:65" s="2" customFormat="1" ht="16.5" customHeight="1">
      <c r="A213" s="29"/>
      <c r="B213" s="163"/>
      <c r="C213" s="164" t="s">
        <v>638</v>
      </c>
      <c r="D213" s="164" t="s">
        <v>160</v>
      </c>
      <c r="E213" s="165" t="s">
        <v>2482</v>
      </c>
      <c r="F213" s="166" t="s">
        <v>2483</v>
      </c>
      <c r="G213" s="167" t="s">
        <v>231</v>
      </c>
      <c r="H213" s="168">
        <v>1</v>
      </c>
      <c r="I213" s="169"/>
      <c r="J213" s="170">
        <f t="shared" si="40"/>
        <v>0</v>
      </c>
      <c r="K213" s="171"/>
      <c r="L213" s="30"/>
      <c r="M213" s="172" t="s">
        <v>1</v>
      </c>
      <c r="N213" s="173" t="s">
        <v>44</v>
      </c>
      <c r="O213" s="55"/>
      <c r="P213" s="174">
        <f t="shared" si="41"/>
        <v>0</v>
      </c>
      <c r="Q213" s="174">
        <v>0</v>
      </c>
      <c r="R213" s="174">
        <f t="shared" si="42"/>
        <v>0</v>
      </c>
      <c r="S213" s="174">
        <v>0</v>
      </c>
      <c r="T213" s="175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164</v>
      </c>
      <c r="AT213" s="176" t="s">
        <v>160</v>
      </c>
      <c r="AU213" s="176" t="s">
        <v>85</v>
      </c>
      <c r="AY213" s="14" t="s">
        <v>158</v>
      </c>
      <c r="BE213" s="177">
        <f t="shared" si="44"/>
        <v>0</v>
      </c>
      <c r="BF213" s="177">
        <f t="shared" si="45"/>
        <v>0</v>
      </c>
      <c r="BG213" s="177">
        <f t="shared" si="46"/>
        <v>0</v>
      </c>
      <c r="BH213" s="177">
        <f t="shared" si="47"/>
        <v>0</v>
      </c>
      <c r="BI213" s="177">
        <f t="shared" si="48"/>
        <v>0</v>
      </c>
      <c r="BJ213" s="14" t="s">
        <v>91</v>
      </c>
      <c r="BK213" s="177">
        <f t="shared" si="49"/>
        <v>0</v>
      </c>
      <c r="BL213" s="14" t="s">
        <v>164</v>
      </c>
      <c r="BM213" s="176" t="s">
        <v>638</v>
      </c>
    </row>
    <row r="214" spans="1:65" s="2" customFormat="1" ht="16.5" customHeight="1">
      <c r="A214" s="29"/>
      <c r="B214" s="163"/>
      <c r="C214" s="164" t="s">
        <v>642</v>
      </c>
      <c r="D214" s="164" t="s">
        <v>160</v>
      </c>
      <c r="E214" s="165" t="s">
        <v>2484</v>
      </c>
      <c r="F214" s="166" t="s">
        <v>2485</v>
      </c>
      <c r="G214" s="167" t="s">
        <v>231</v>
      </c>
      <c r="H214" s="168">
        <v>1</v>
      </c>
      <c r="I214" s="169"/>
      <c r="J214" s="170">
        <f t="shared" si="40"/>
        <v>0</v>
      </c>
      <c r="K214" s="171"/>
      <c r="L214" s="30"/>
      <c r="M214" s="172" t="s">
        <v>1</v>
      </c>
      <c r="N214" s="173" t="s">
        <v>44</v>
      </c>
      <c r="O214" s="55"/>
      <c r="P214" s="174">
        <f t="shared" si="41"/>
        <v>0</v>
      </c>
      <c r="Q214" s="174">
        <v>0</v>
      </c>
      <c r="R214" s="174">
        <f t="shared" si="42"/>
        <v>0</v>
      </c>
      <c r="S214" s="174">
        <v>0</v>
      </c>
      <c r="T214" s="175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164</v>
      </c>
      <c r="AT214" s="176" t="s">
        <v>160</v>
      </c>
      <c r="AU214" s="176" t="s">
        <v>85</v>
      </c>
      <c r="AY214" s="14" t="s">
        <v>158</v>
      </c>
      <c r="BE214" s="177">
        <f t="shared" si="44"/>
        <v>0</v>
      </c>
      <c r="BF214" s="177">
        <f t="shared" si="45"/>
        <v>0</v>
      </c>
      <c r="BG214" s="177">
        <f t="shared" si="46"/>
        <v>0</v>
      </c>
      <c r="BH214" s="177">
        <f t="shared" si="47"/>
        <v>0</v>
      </c>
      <c r="BI214" s="177">
        <f t="shared" si="48"/>
        <v>0</v>
      </c>
      <c r="BJ214" s="14" t="s">
        <v>91</v>
      </c>
      <c r="BK214" s="177">
        <f t="shared" si="49"/>
        <v>0</v>
      </c>
      <c r="BL214" s="14" t="s">
        <v>164</v>
      </c>
      <c r="BM214" s="176" t="s">
        <v>642</v>
      </c>
    </row>
    <row r="215" spans="1:65" s="2" customFormat="1" ht="16.5" customHeight="1">
      <c r="A215" s="29"/>
      <c r="B215" s="163"/>
      <c r="C215" s="164" t="s">
        <v>646</v>
      </c>
      <c r="D215" s="164" t="s">
        <v>160</v>
      </c>
      <c r="E215" s="165" t="s">
        <v>2486</v>
      </c>
      <c r="F215" s="166" t="s">
        <v>2487</v>
      </c>
      <c r="G215" s="167" t="s">
        <v>231</v>
      </c>
      <c r="H215" s="168">
        <v>1</v>
      </c>
      <c r="I215" s="169"/>
      <c r="J215" s="170">
        <f t="shared" si="40"/>
        <v>0</v>
      </c>
      <c r="K215" s="171"/>
      <c r="L215" s="30"/>
      <c r="M215" s="172" t="s">
        <v>1</v>
      </c>
      <c r="N215" s="173" t="s">
        <v>44</v>
      </c>
      <c r="O215" s="55"/>
      <c r="P215" s="174">
        <f t="shared" si="41"/>
        <v>0</v>
      </c>
      <c r="Q215" s="174">
        <v>0</v>
      </c>
      <c r="R215" s="174">
        <f t="shared" si="42"/>
        <v>0</v>
      </c>
      <c r="S215" s="174">
        <v>0</v>
      </c>
      <c r="T215" s="175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164</v>
      </c>
      <c r="AT215" s="176" t="s">
        <v>160</v>
      </c>
      <c r="AU215" s="176" t="s">
        <v>85</v>
      </c>
      <c r="AY215" s="14" t="s">
        <v>158</v>
      </c>
      <c r="BE215" s="177">
        <f t="shared" si="44"/>
        <v>0</v>
      </c>
      <c r="BF215" s="177">
        <f t="shared" si="45"/>
        <v>0</v>
      </c>
      <c r="BG215" s="177">
        <f t="shared" si="46"/>
        <v>0</v>
      </c>
      <c r="BH215" s="177">
        <f t="shared" si="47"/>
        <v>0</v>
      </c>
      <c r="BI215" s="177">
        <f t="shared" si="48"/>
        <v>0</v>
      </c>
      <c r="BJ215" s="14" t="s">
        <v>91</v>
      </c>
      <c r="BK215" s="177">
        <f t="shared" si="49"/>
        <v>0</v>
      </c>
      <c r="BL215" s="14" t="s">
        <v>164</v>
      </c>
      <c r="BM215" s="176" t="s">
        <v>646</v>
      </c>
    </row>
    <row r="216" spans="1:65" s="2" customFormat="1" ht="16.5" customHeight="1">
      <c r="A216" s="29"/>
      <c r="B216" s="163"/>
      <c r="C216" s="164" t="s">
        <v>652</v>
      </c>
      <c r="D216" s="164" t="s">
        <v>160</v>
      </c>
      <c r="E216" s="165" t="s">
        <v>2488</v>
      </c>
      <c r="F216" s="166" t="s">
        <v>2489</v>
      </c>
      <c r="G216" s="167" t="s">
        <v>1210</v>
      </c>
      <c r="H216" s="168">
        <v>10</v>
      </c>
      <c r="I216" s="169"/>
      <c r="J216" s="170">
        <f t="shared" si="40"/>
        <v>0</v>
      </c>
      <c r="K216" s="171"/>
      <c r="L216" s="30"/>
      <c r="M216" s="172" t="s">
        <v>1</v>
      </c>
      <c r="N216" s="173" t="s">
        <v>44</v>
      </c>
      <c r="O216" s="55"/>
      <c r="P216" s="174">
        <f t="shared" si="41"/>
        <v>0</v>
      </c>
      <c r="Q216" s="174">
        <v>0</v>
      </c>
      <c r="R216" s="174">
        <f t="shared" si="42"/>
        <v>0</v>
      </c>
      <c r="S216" s="174">
        <v>0</v>
      </c>
      <c r="T216" s="175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164</v>
      </c>
      <c r="AT216" s="176" t="s">
        <v>160</v>
      </c>
      <c r="AU216" s="176" t="s">
        <v>85</v>
      </c>
      <c r="AY216" s="14" t="s">
        <v>158</v>
      </c>
      <c r="BE216" s="177">
        <f t="shared" si="44"/>
        <v>0</v>
      </c>
      <c r="BF216" s="177">
        <f t="shared" si="45"/>
        <v>0</v>
      </c>
      <c r="BG216" s="177">
        <f t="shared" si="46"/>
        <v>0</v>
      </c>
      <c r="BH216" s="177">
        <f t="shared" si="47"/>
        <v>0</v>
      </c>
      <c r="BI216" s="177">
        <f t="shared" si="48"/>
        <v>0</v>
      </c>
      <c r="BJ216" s="14" t="s">
        <v>91</v>
      </c>
      <c r="BK216" s="177">
        <f t="shared" si="49"/>
        <v>0</v>
      </c>
      <c r="BL216" s="14" t="s">
        <v>164</v>
      </c>
      <c r="BM216" s="176" t="s">
        <v>652</v>
      </c>
    </row>
    <row r="217" spans="1:65" s="2" customFormat="1" ht="16.5" customHeight="1">
      <c r="A217" s="29"/>
      <c r="B217" s="163"/>
      <c r="C217" s="164" t="s">
        <v>658</v>
      </c>
      <c r="D217" s="164" t="s">
        <v>160</v>
      </c>
      <c r="E217" s="165" t="s">
        <v>2490</v>
      </c>
      <c r="F217" s="166" t="s">
        <v>2491</v>
      </c>
      <c r="G217" s="167" t="s">
        <v>231</v>
      </c>
      <c r="H217" s="168">
        <v>1</v>
      </c>
      <c r="I217" s="169"/>
      <c r="J217" s="170">
        <f t="shared" si="40"/>
        <v>0</v>
      </c>
      <c r="K217" s="171"/>
      <c r="L217" s="30"/>
      <c r="M217" s="178" t="s">
        <v>1</v>
      </c>
      <c r="N217" s="179" t="s">
        <v>44</v>
      </c>
      <c r="O217" s="180"/>
      <c r="P217" s="181">
        <f t="shared" si="41"/>
        <v>0</v>
      </c>
      <c r="Q217" s="181">
        <v>0</v>
      </c>
      <c r="R217" s="181">
        <f t="shared" si="42"/>
        <v>0</v>
      </c>
      <c r="S217" s="181">
        <v>0</v>
      </c>
      <c r="T217" s="182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164</v>
      </c>
      <c r="AT217" s="176" t="s">
        <v>160</v>
      </c>
      <c r="AU217" s="176" t="s">
        <v>85</v>
      </c>
      <c r="AY217" s="14" t="s">
        <v>158</v>
      </c>
      <c r="BE217" s="177">
        <f t="shared" si="44"/>
        <v>0</v>
      </c>
      <c r="BF217" s="177">
        <f t="shared" si="45"/>
        <v>0</v>
      </c>
      <c r="BG217" s="177">
        <f t="shared" si="46"/>
        <v>0</v>
      </c>
      <c r="BH217" s="177">
        <f t="shared" si="47"/>
        <v>0</v>
      </c>
      <c r="BI217" s="177">
        <f t="shared" si="48"/>
        <v>0</v>
      </c>
      <c r="BJ217" s="14" t="s">
        <v>91</v>
      </c>
      <c r="BK217" s="177">
        <f t="shared" si="49"/>
        <v>0</v>
      </c>
      <c r="BL217" s="14" t="s">
        <v>164</v>
      </c>
      <c r="BM217" s="176" t="s">
        <v>658</v>
      </c>
    </row>
    <row r="218" spans="1:65" s="2" customFormat="1" ht="6.95" customHeight="1">
      <c r="A218" s="29"/>
      <c r="B218" s="44"/>
      <c r="C218" s="45"/>
      <c r="D218" s="45"/>
      <c r="E218" s="45"/>
      <c r="F218" s="45"/>
      <c r="G218" s="45"/>
      <c r="H218" s="45"/>
      <c r="I218" s="122"/>
      <c r="J218" s="45"/>
      <c r="K218" s="45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24:K217" xr:uid="{00000000-0009-0000-0000-00000B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2"/>
  <sheetViews>
    <sheetView showGridLines="0" topLeftCell="A161" workbookViewId="0">
      <selection activeCell="V178" sqref="V17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2.6640625" style="95" customWidth="1"/>
    <col min="10" max="10" width="13.6640625" style="1" customWidth="1"/>
    <col min="11" max="11" width="20.1640625" style="1" hidden="1" customWidth="1"/>
    <col min="12" max="12" width="14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1" customFormat="1" ht="12" customHeight="1">
      <c r="B8" s="17"/>
      <c r="D8" s="24" t="s">
        <v>125</v>
      </c>
      <c r="I8" s="95"/>
      <c r="L8" s="17"/>
    </row>
    <row r="9" spans="1:46" s="2" customFormat="1" ht="16.5" customHeight="1">
      <c r="A9" s="29"/>
      <c r="B9" s="30"/>
      <c r="C9" s="29"/>
      <c r="D9" s="29"/>
      <c r="E9" s="245" t="s">
        <v>126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127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6" t="s">
        <v>128</v>
      </c>
      <c r="F11" s="244"/>
      <c r="G11" s="244"/>
      <c r="H11" s="244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99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99" t="s">
        <v>21</v>
      </c>
      <c r="J14" s="52" t="str">
        <f>'Rekapitulácia stavby'!AN8</f>
        <v>17.4.2020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99" t="s">
        <v>24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99" t="s">
        <v>26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99" t="s">
        <v>24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16"/>
      <c r="G20" s="216"/>
      <c r="H20" s="216"/>
      <c r="I20" s="99" t="s">
        <v>26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99" t="s">
        <v>24</v>
      </c>
      <c r="J22" s="22" t="s">
        <v>30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31</v>
      </c>
      <c r="F23" s="29"/>
      <c r="G23" s="29"/>
      <c r="H23" s="29"/>
      <c r="I23" s="99" t="s">
        <v>26</v>
      </c>
      <c r="J23" s="22" t="s">
        <v>32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34</v>
      </c>
      <c r="E25" s="29"/>
      <c r="F25" s="29"/>
      <c r="G25" s="29"/>
      <c r="H25" s="29"/>
      <c r="I25" s="99" t="s">
        <v>24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35</v>
      </c>
      <c r="F26" s="29"/>
      <c r="G26" s="29"/>
      <c r="H26" s="29"/>
      <c r="I26" s="99" t="s">
        <v>26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35.25" customHeight="1">
      <c r="A29" s="100"/>
      <c r="B29" s="101"/>
      <c r="C29" s="100"/>
      <c r="D29" s="100"/>
      <c r="E29" s="221" t="s">
        <v>37</v>
      </c>
      <c r="F29" s="221"/>
      <c r="G29" s="221"/>
      <c r="H29" s="221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38</v>
      </c>
      <c r="E32" s="29"/>
      <c r="F32" s="29"/>
      <c r="G32" s="29"/>
      <c r="H32" s="29"/>
      <c r="I32" s="98"/>
      <c r="J32" s="68">
        <f>ROUND(J130,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6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42</v>
      </c>
      <c r="E35" s="24" t="s">
        <v>43</v>
      </c>
      <c r="F35" s="108">
        <f>ROUND((SUM(BE130:BE181)),  2)</f>
        <v>0</v>
      </c>
      <c r="G35" s="29"/>
      <c r="H35" s="29"/>
      <c r="I35" s="109">
        <v>0.2</v>
      </c>
      <c r="J35" s="108">
        <f>ROUND(((SUM(BE130:BE181))*I35),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44</v>
      </c>
      <c r="F36" s="108">
        <f>ROUND((SUM(BF130:BF181)),  2)</f>
        <v>0</v>
      </c>
      <c r="G36" s="29"/>
      <c r="H36" s="29"/>
      <c r="I36" s="109">
        <v>0.2</v>
      </c>
      <c r="J36" s="108">
        <f>ROUND(((SUM(BF130:BF181))*I36),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8">
        <f>ROUND((SUM(BG130:BG181)),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46</v>
      </c>
      <c r="F38" s="108">
        <f>ROUND((SUM(BH130:BH181)),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47</v>
      </c>
      <c r="F39" s="108">
        <f>ROUND((SUM(BI130:BI181)),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48</v>
      </c>
      <c r="E41" s="57"/>
      <c r="F41" s="57"/>
      <c r="G41" s="112" t="s">
        <v>49</v>
      </c>
      <c r="H41" s="113" t="s">
        <v>50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125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45" t="s">
        <v>126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127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6" t="str">
        <f>E11</f>
        <v>001 - Zariadenie staveniska, búracie  a zemné práce</v>
      </c>
      <c r="F89" s="244"/>
      <c r="G89" s="244"/>
      <c r="H89" s="244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k.ú. Trnava, p.č. 8812/6, 8812/1</v>
      </c>
      <c r="G91" s="29"/>
      <c r="H91" s="29"/>
      <c r="I91" s="99" t="s">
        <v>21</v>
      </c>
      <c r="J91" s="52" t="str">
        <f>IF(J14="","",J14)</f>
        <v>17.4.2020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23</v>
      </c>
      <c r="D93" s="29"/>
      <c r="E93" s="29"/>
      <c r="F93" s="22" t="str">
        <f>E17</f>
        <v>Mesto Trnava, Hlavná 1, 91771 Trnava</v>
      </c>
      <c r="G93" s="29"/>
      <c r="H93" s="29"/>
      <c r="I93" s="99" t="s">
        <v>29</v>
      </c>
      <c r="J93" s="27" t="str">
        <f>E23</f>
        <v>alfaPROJEKT,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99" t="s">
        <v>34</v>
      </c>
      <c r="J94" s="27" t="str">
        <f>E26</f>
        <v>MS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130</v>
      </c>
      <c r="D96" s="110"/>
      <c r="E96" s="110"/>
      <c r="F96" s="110"/>
      <c r="G96" s="110"/>
      <c r="H96" s="110"/>
      <c r="I96" s="125"/>
      <c r="J96" s="126" t="s">
        <v>131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132</v>
      </c>
      <c r="D98" s="29"/>
      <c r="E98" s="29"/>
      <c r="F98" s="29"/>
      <c r="G98" s="29"/>
      <c r="H98" s="29"/>
      <c r="I98" s="98"/>
      <c r="J98" s="68">
        <f>J130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133</v>
      </c>
    </row>
    <row r="99" spans="1:47" s="9" customFormat="1" ht="24.95" customHeight="1">
      <c r="B99" s="128"/>
      <c r="D99" s="129" t="s">
        <v>134</v>
      </c>
      <c r="E99" s="130"/>
      <c r="F99" s="130"/>
      <c r="G99" s="130"/>
      <c r="H99" s="130"/>
      <c r="I99" s="131"/>
      <c r="J99" s="132">
        <f>J131</f>
        <v>0</v>
      </c>
      <c r="L99" s="128"/>
    </row>
    <row r="100" spans="1:47" s="10" customFormat="1" ht="19.899999999999999" customHeight="1">
      <c r="B100" s="133"/>
      <c r="D100" s="134" t="s">
        <v>135</v>
      </c>
      <c r="E100" s="135"/>
      <c r="F100" s="135"/>
      <c r="G100" s="135"/>
      <c r="H100" s="135"/>
      <c r="I100" s="136"/>
      <c r="J100" s="137">
        <f>J132</f>
        <v>0</v>
      </c>
      <c r="L100" s="133"/>
    </row>
    <row r="101" spans="1:47" s="10" customFormat="1" ht="19.899999999999999" customHeight="1">
      <c r="B101" s="133"/>
      <c r="D101" s="134" t="s">
        <v>136</v>
      </c>
      <c r="E101" s="135"/>
      <c r="F101" s="135"/>
      <c r="G101" s="135"/>
      <c r="H101" s="135"/>
      <c r="I101" s="136"/>
      <c r="J101" s="137">
        <f>J142</f>
        <v>0</v>
      </c>
      <c r="L101" s="133"/>
    </row>
    <row r="102" spans="1:47" s="9" customFormat="1" ht="24.95" customHeight="1">
      <c r="B102" s="128"/>
      <c r="D102" s="129" t="s">
        <v>137</v>
      </c>
      <c r="E102" s="130"/>
      <c r="F102" s="130"/>
      <c r="G102" s="130"/>
      <c r="H102" s="130"/>
      <c r="I102" s="131"/>
      <c r="J102" s="132">
        <f>J164</f>
        <v>0</v>
      </c>
      <c r="L102" s="128"/>
    </row>
    <row r="103" spans="1:47" s="10" customFormat="1" ht="19.899999999999999" customHeight="1">
      <c r="B103" s="133"/>
      <c r="D103" s="134" t="s">
        <v>138</v>
      </c>
      <c r="E103" s="135"/>
      <c r="F103" s="135"/>
      <c r="G103" s="135"/>
      <c r="H103" s="135"/>
      <c r="I103" s="136"/>
      <c r="J103" s="137">
        <f>J165</f>
        <v>0</v>
      </c>
      <c r="L103" s="133"/>
    </row>
    <row r="104" spans="1:47" s="10" customFormat="1" ht="19.899999999999999" customHeight="1">
      <c r="B104" s="133"/>
      <c r="D104" s="134" t="s">
        <v>139</v>
      </c>
      <c r="E104" s="135"/>
      <c r="F104" s="135"/>
      <c r="G104" s="135"/>
      <c r="H104" s="135"/>
      <c r="I104" s="136"/>
      <c r="J104" s="137">
        <f>J169</f>
        <v>0</v>
      </c>
      <c r="L104" s="133"/>
    </row>
    <row r="105" spans="1:47" s="10" customFormat="1" ht="19.899999999999999" customHeight="1">
      <c r="B105" s="133"/>
      <c r="D105" s="134" t="s">
        <v>140</v>
      </c>
      <c r="E105" s="135"/>
      <c r="F105" s="135"/>
      <c r="G105" s="135"/>
      <c r="H105" s="135"/>
      <c r="I105" s="136"/>
      <c r="J105" s="137">
        <f>J171</f>
        <v>0</v>
      </c>
      <c r="L105" s="133"/>
    </row>
    <row r="106" spans="1:47" s="10" customFormat="1" ht="19.899999999999999" customHeight="1">
      <c r="B106" s="133"/>
      <c r="D106" s="134" t="s">
        <v>141</v>
      </c>
      <c r="E106" s="135"/>
      <c r="F106" s="135"/>
      <c r="G106" s="135"/>
      <c r="H106" s="135"/>
      <c r="I106" s="136"/>
      <c r="J106" s="137">
        <f>J174</f>
        <v>0</v>
      </c>
      <c r="L106" s="133"/>
    </row>
    <row r="107" spans="1:47" s="9" customFormat="1" ht="24.95" customHeight="1">
      <c r="B107" s="128"/>
      <c r="D107" s="129" t="s">
        <v>142</v>
      </c>
      <c r="E107" s="130"/>
      <c r="F107" s="130"/>
      <c r="G107" s="130"/>
      <c r="H107" s="130"/>
      <c r="I107" s="131"/>
      <c r="J107" s="132">
        <f>J176</f>
        <v>0</v>
      </c>
      <c r="L107" s="128"/>
    </row>
    <row r="108" spans="1:47" s="10" customFormat="1" ht="19.899999999999999" customHeight="1">
      <c r="B108" s="133"/>
      <c r="D108" s="134" t="s">
        <v>143</v>
      </c>
      <c r="E108" s="135"/>
      <c r="F108" s="135"/>
      <c r="G108" s="135"/>
      <c r="H108" s="135"/>
      <c r="I108" s="136"/>
      <c r="J108" s="137">
        <f>J179</f>
        <v>0</v>
      </c>
      <c r="L108" s="133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122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123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18" t="s">
        <v>144</v>
      </c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4" t="s">
        <v>15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3.25" customHeight="1">
      <c r="A118" s="29"/>
      <c r="B118" s="30"/>
      <c r="C118" s="29"/>
      <c r="D118" s="29"/>
      <c r="E118" s="245" t="str">
        <f>E7</f>
        <v>Rekonštrukcia miestnej komunikácie Zelený kríčok, PD - Verejné WC s kioskom</v>
      </c>
      <c r="F118" s="246"/>
      <c r="G118" s="246"/>
      <c r="H118" s="246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17"/>
      <c r="C119" s="24" t="s">
        <v>125</v>
      </c>
      <c r="I119" s="95"/>
      <c r="L119" s="17"/>
    </row>
    <row r="120" spans="1:31" s="2" customFormat="1" ht="16.5" customHeight="1">
      <c r="A120" s="29"/>
      <c r="B120" s="30"/>
      <c r="C120" s="29"/>
      <c r="D120" s="29"/>
      <c r="E120" s="245" t="s">
        <v>126</v>
      </c>
      <c r="F120" s="244"/>
      <c r="G120" s="244"/>
      <c r="H120" s="244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127</v>
      </c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06" t="str">
        <f>E11</f>
        <v>001 - Zariadenie staveniska, búracie  a zemné práce</v>
      </c>
      <c r="F122" s="244"/>
      <c r="G122" s="244"/>
      <c r="H122" s="244"/>
      <c r="I122" s="98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98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19</v>
      </c>
      <c r="D124" s="29"/>
      <c r="E124" s="29"/>
      <c r="F124" s="22" t="str">
        <f>F14</f>
        <v>k.ú. Trnava, p.č. 8812/6, 8812/1</v>
      </c>
      <c r="G124" s="29"/>
      <c r="H124" s="29"/>
      <c r="I124" s="99" t="s">
        <v>21</v>
      </c>
      <c r="J124" s="52" t="str">
        <f>IF(J14="","",J14)</f>
        <v>17.4.2020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98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5.7" customHeight="1">
      <c r="A126" s="29"/>
      <c r="B126" s="30"/>
      <c r="C126" s="24" t="s">
        <v>23</v>
      </c>
      <c r="D126" s="29"/>
      <c r="E126" s="29"/>
      <c r="F126" s="22" t="str">
        <f>E17</f>
        <v>Mesto Trnava, Hlavná 1, 91771 Trnava</v>
      </c>
      <c r="G126" s="29"/>
      <c r="H126" s="29"/>
      <c r="I126" s="99" t="s">
        <v>29</v>
      </c>
      <c r="J126" s="27" t="str">
        <f>E23</f>
        <v>alfaPROJEKT,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4" t="s">
        <v>27</v>
      </c>
      <c r="D127" s="29"/>
      <c r="E127" s="29"/>
      <c r="F127" s="22" t="str">
        <f>IF(E20="","",E20)</f>
        <v>Vyplň údaj</v>
      </c>
      <c r="G127" s="29"/>
      <c r="H127" s="29"/>
      <c r="I127" s="99" t="s">
        <v>34</v>
      </c>
      <c r="J127" s="27" t="str">
        <f>E26</f>
        <v>MS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98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38"/>
      <c r="B129" s="139"/>
      <c r="C129" s="140" t="s">
        <v>145</v>
      </c>
      <c r="D129" s="141" t="s">
        <v>63</v>
      </c>
      <c r="E129" s="141" t="s">
        <v>59</v>
      </c>
      <c r="F129" s="141" t="s">
        <v>60</v>
      </c>
      <c r="G129" s="141" t="s">
        <v>146</v>
      </c>
      <c r="H129" s="141" t="s">
        <v>147</v>
      </c>
      <c r="I129" s="142" t="s">
        <v>148</v>
      </c>
      <c r="J129" s="143" t="s">
        <v>131</v>
      </c>
      <c r="K129" s="144" t="s">
        <v>149</v>
      </c>
      <c r="L129" s="248" t="s">
        <v>2590</v>
      </c>
      <c r="M129" s="60" t="s">
        <v>1</v>
      </c>
      <c r="N129" s="60" t="s">
        <v>42</v>
      </c>
      <c r="O129" s="60" t="s">
        <v>150</v>
      </c>
      <c r="P129" s="60" t="s">
        <v>151</v>
      </c>
      <c r="Q129" s="60" t="s">
        <v>152</v>
      </c>
      <c r="R129" s="60" t="s">
        <v>153</v>
      </c>
      <c r="S129" s="60" t="s">
        <v>154</v>
      </c>
      <c r="T129" s="61" t="s">
        <v>155</v>
      </c>
      <c r="U129" s="138"/>
      <c r="V129" s="138"/>
      <c r="W129" s="138"/>
      <c r="X129" s="138"/>
      <c r="Y129" s="138"/>
      <c r="Z129" s="138"/>
      <c r="AA129" s="138"/>
      <c r="AB129" s="138"/>
      <c r="AC129" s="138"/>
      <c r="AD129" s="138"/>
      <c r="AE129" s="138"/>
    </row>
    <row r="130" spans="1:65" s="2" customFormat="1" ht="22.9" customHeight="1">
      <c r="A130" s="29"/>
      <c r="B130" s="30"/>
      <c r="C130" s="66" t="s">
        <v>132</v>
      </c>
      <c r="D130" s="29"/>
      <c r="E130" s="29"/>
      <c r="F130" s="29"/>
      <c r="G130" s="29"/>
      <c r="H130" s="29"/>
      <c r="I130" s="98"/>
      <c r="J130" s="146">
        <f>BK130</f>
        <v>0</v>
      </c>
      <c r="K130" s="29"/>
      <c r="L130" s="30"/>
      <c r="M130" s="62"/>
      <c r="N130" s="53"/>
      <c r="O130" s="63"/>
      <c r="P130" s="147">
        <f>P131+P164+P176</f>
        <v>0</v>
      </c>
      <c r="Q130" s="63"/>
      <c r="R130" s="147">
        <f>R131+R164+R176</f>
        <v>0</v>
      </c>
      <c r="S130" s="63"/>
      <c r="T130" s="148">
        <f>T131+T164+T176</f>
        <v>86.434476000000018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77</v>
      </c>
      <c r="AU130" s="14" t="s">
        <v>133</v>
      </c>
      <c r="BK130" s="149">
        <f>BK131+BK164+BK176</f>
        <v>0</v>
      </c>
    </row>
    <row r="131" spans="1:65" s="12" customFormat="1" ht="25.9" customHeight="1">
      <c r="B131" s="150"/>
      <c r="D131" s="151" t="s">
        <v>77</v>
      </c>
      <c r="E131" s="152" t="s">
        <v>156</v>
      </c>
      <c r="F131" s="152" t="s">
        <v>157</v>
      </c>
      <c r="I131" s="153"/>
      <c r="J131" s="154">
        <f>BK131</f>
        <v>0</v>
      </c>
      <c r="L131" s="150"/>
      <c r="M131" s="155"/>
      <c r="N131" s="156"/>
      <c r="O131" s="156"/>
      <c r="P131" s="157">
        <f>P132+P142</f>
        <v>0</v>
      </c>
      <c r="Q131" s="156"/>
      <c r="R131" s="157">
        <f>R132+R142</f>
        <v>0</v>
      </c>
      <c r="S131" s="156"/>
      <c r="T131" s="158">
        <f>T132+T142</f>
        <v>85.24563000000002</v>
      </c>
      <c r="AR131" s="151" t="s">
        <v>85</v>
      </c>
      <c r="AT131" s="159" t="s">
        <v>77</v>
      </c>
      <c r="AU131" s="159" t="s">
        <v>78</v>
      </c>
      <c r="AY131" s="151" t="s">
        <v>158</v>
      </c>
      <c r="BK131" s="160">
        <f>BK132+BK142</f>
        <v>0</v>
      </c>
    </row>
    <row r="132" spans="1:65" s="12" customFormat="1" ht="22.9" customHeight="1">
      <c r="B132" s="150"/>
      <c r="D132" s="151" t="s">
        <v>77</v>
      </c>
      <c r="E132" s="161" t="s">
        <v>85</v>
      </c>
      <c r="F132" s="161" t="s">
        <v>159</v>
      </c>
      <c r="I132" s="153"/>
      <c r="J132" s="162">
        <f>BK132</f>
        <v>0</v>
      </c>
      <c r="L132" s="150"/>
      <c r="M132" s="155"/>
      <c r="N132" s="156"/>
      <c r="O132" s="156"/>
      <c r="P132" s="157">
        <f>SUM(P133:P141)</f>
        <v>0</v>
      </c>
      <c r="Q132" s="156"/>
      <c r="R132" s="157">
        <f>SUM(R133:R141)</f>
        <v>0</v>
      </c>
      <c r="S132" s="156"/>
      <c r="T132" s="158">
        <f>SUM(T133:T141)</f>
        <v>1.11496</v>
      </c>
      <c r="AR132" s="151" t="s">
        <v>85</v>
      </c>
      <c r="AT132" s="159" t="s">
        <v>77</v>
      </c>
      <c r="AU132" s="159" t="s">
        <v>85</v>
      </c>
      <c r="AY132" s="151" t="s">
        <v>158</v>
      </c>
      <c r="BK132" s="160">
        <f>SUM(BK133:BK141)</f>
        <v>0</v>
      </c>
    </row>
    <row r="133" spans="1:65" s="2" customFormat="1" ht="16.5" customHeight="1">
      <c r="A133" s="29"/>
      <c r="B133" s="163"/>
      <c r="C133" s="164" t="s">
        <v>85</v>
      </c>
      <c r="D133" s="164" t="s">
        <v>160</v>
      </c>
      <c r="E133" s="165" t="s">
        <v>161</v>
      </c>
      <c r="F133" s="166" t="s">
        <v>162</v>
      </c>
      <c r="G133" s="167" t="s">
        <v>163</v>
      </c>
      <c r="H133" s="168">
        <v>6.16</v>
      </c>
      <c r="I133" s="169"/>
      <c r="J133" s="170">
        <f t="shared" ref="J133:J141" si="0">ROUND(I133*H133,2)</f>
        <v>0</v>
      </c>
      <c r="K133" s="249"/>
      <c r="L133" s="251"/>
      <c r="M133" s="250" t="s">
        <v>1</v>
      </c>
      <c r="N133" s="173" t="s">
        <v>44</v>
      </c>
      <c r="O133" s="55"/>
      <c r="P133" s="174">
        <f t="shared" ref="P133:P141" si="1">O133*H133</f>
        <v>0</v>
      </c>
      <c r="Q133" s="174">
        <v>0</v>
      </c>
      <c r="R133" s="174">
        <f t="shared" ref="R133:R141" si="2">Q133*H133</f>
        <v>0</v>
      </c>
      <c r="S133" s="174">
        <v>0.18099999999999999</v>
      </c>
      <c r="T133" s="175">
        <f t="shared" ref="T133:T141" si="3">S133*H133</f>
        <v>1.11496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164</v>
      </c>
      <c r="AT133" s="176" t="s">
        <v>160</v>
      </c>
      <c r="AU133" s="176" t="s">
        <v>91</v>
      </c>
      <c r="AY133" s="14" t="s">
        <v>158</v>
      </c>
      <c r="BE133" s="177">
        <f t="shared" ref="BE133:BE141" si="4">IF(N133="základná",J133,0)</f>
        <v>0</v>
      </c>
      <c r="BF133" s="177">
        <f t="shared" ref="BF133:BF141" si="5">IF(N133="znížená",J133,0)</f>
        <v>0</v>
      </c>
      <c r="BG133" s="177">
        <f t="shared" ref="BG133:BG141" si="6">IF(N133="zákl. prenesená",J133,0)</f>
        <v>0</v>
      </c>
      <c r="BH133" s="177">
        <f t="shared" ref="BH133:BH141" si="7">IF(N133="zníž. prenesená",J133,0)</f>
        <v>0</v>
      </c>
      <c r="BI133" s="177">
        <f t="shared" ref="BI133:BI141" si="8">IF(N133="nulová",J133,0)</f>
        <v>0</v>
      </c>
      <c r="BJ133" s="14" t="s">
        <v>91</v>
      </c>
      <c r="BK133" s="177">
        <f t="shared" ref="BK133:BK141" si="9">ROUND(I133*H133,2)</f>
        <v>0</v>
      </c>
      <c r="BL133" s="14" t="s">
        <v>164</v>
      </c>
      <c r="BM133" s="176" t="s">
        <v>165</v>
      </c>
    </row>
    <row r="134" spans="1:65" s="2" customFormat="1" ht="21.75" customHeight="1">
      <c r="A134" s="29"/>
      <c r="B134" s="163"/>
      <c r="C134" s="164" t="s">
        <v>91</v>
      </c>
      <c r="D134" s="164" t="s">
        <v>160</v>
      </c>
      <c r="E134" s="165" t="s">
        <v>166</v>
      </c>
      <c r="F134" s="166" t="s">
        <v>167</v>
      </c>
      <c r="G134" s="167" t="s">
        <v>168</v>
      </c>
      <c r="H134" s="168">
        <v>20.303000000000001</v>
      </c>
      <c r="I134" s="169"/>
      <c r="J134" s="170">
        <f t="shared" si="0"/>
        <v>0</v>
      </c>
      <c r="K134" s="249"/>
      <c r="L134" s="251"/>
      <c r="M134" s="250" t="s">
        <v>1</v>
      </c>
      <c r="N134" s="173" t="s">
        <v>44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164</v>
      </c>
      <c r="AT134" s="176" t="s">
        <v>160</v>
      </c>
      <c r="AU134" s="176" t="s">
        <v>91</v>
      </c>
      <c r="AY134" s="14" t="s">
        <v>158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91</v>
      </c>
      <c r="BK134" s="177">
        <f t="shared" si="9"/>
        <v>0</v>
      </c>
      <c r="BL134" s="14" t="s">
        <v>164</v>
      </c>
      <c r="BM134" s="176" t="s">
        <v>169</v>
      </c>
    </row>
    <row r="135" spans="1:65" s="2" customFormat="1" ht="16.5" customHeight="1">
      <c r="A135" s="29"/>
      <c r="B135" s="163"/>
      <c r="C135" s="164" t="s">
        <v>170</v>
      </c>
      <c r="D135" s="164" t="s">
        <v>160</v>
      </c>
      <c r="E135" s="165" t="s">
        <v>171</v>
      </c>
      <c r="F135" s="166" t="s">
        <v>172</v>
      </c>
      <c r="G135" s="167" t="s">
        <v>168</v>
      </c>
      <c r="H135" s="168">
        <v>95.637</v>
      </c>
      <c r="I135" s="169"/>
      <c r="J135" s="170">
        <f t="shared" si="0"/>
        <v>0</v>
      </c>
      <c r="K135" s="249"/>
      <c r="L135" s="251"/>
      <c r="M135" s="250" t="s">
        <v>1</v>
      </c>
      <c r="N135" s="173" t="s">
        <v>44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164</v>
      </c>
      <c r="AT135" s="176" t="s">
        <v>160</v>
      </c>
      <c r="AU135" s="176" t="s">
        <v>91</v>
      </c>
      <c r="AY135" s="14" t="s">
        <v>158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91</v>
      </c>
      <c r="BK135" s="177">
        <f t="shared" si="9"/>
        <v>0</v>
      </c>
      <c r="BL135" s="14" t="s">
        <v>164</v>
      </c>
      <c r="BM135" s="176" t="s">
        <v>173</v>
      </c>
    </row>
    <row r="136" spans="1:65" s="2" customFormat="1" ht="16.5" customHeight="1">
      <c r="A136" s="29"/>
      <c r="B136" s="163"/>
      <c r="C136" s="164" t="s">
        <v>164</v>
      </c>
      <c r="D136" s="164" t="s">
        <v>160</v>
      </c>
      <c r="E136" s="165" t="s">
        <v>174</v>
      </c>
      <c r="F136" s="166" t="s">
        <v>175</v>
      </c>
      <c r="G136" s="167" t="s">
        <v>168</v>
      </c>
      <c r="H136" s="168">
        <v>11.88</v>
      </c>
      <c r="I136" s="169"/>
      <c r="J136" s="170">
        <f t="shared" si="0"/>
        <v>0</v>
      </c>
      <c r="K136" s="249"/>
      <c r="L136" s="251"/>
      <c r="M136" s="250" t="s">
        <v>1</v>
      </c>
      <c r="N136" s="173" t="s">
        <v>44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164</v>
      </c>
      <c r="AT136" s="176" t="s">
        <v>160</v>
      </c>
      <c r="AU136" s="176" t="s">
        <v>91</v>
      </c>
      <c r="AY136" s="14" t="s">
        <v>158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91</v>
      </c>
      <c r="BK136" s="177">
        <f t="shared" si="9"/>
        <v>0</v>
      </c>
      <c r="BL136" s="14" t="s">
        <v>164</v>
      </c>
      <c r="BM136" s="176" t="s">
        <v>176</v>
      </c>
    </row>
    <row r="137" spans="1:65" s="2" customFormat="1" ht="21.75" customHeight="1">
      <c r="A137" s="29"/>
      <c r="B137" s="163"/>
      <c r="C137" s="164" t="s">
        <v>177</v>
      </c>
      <c r="D137" s="164" t="s">
        <v>160</v>
      </c>
      <c r="E137" s="165" t="s">
        <v>178</v>
      </c>
      <c r="F137" s="166" t="s">
        <v>179</v>
      </c>
      <c r="G137" s="167" t="s">
        <v>168</v>
      </c>
      <c r="H137" s="168">
        <v>41.8</v>
      </c>
      <c r="I137" s="169"/>
      <c r="J137" s="170">
        <f t="shared" si="0"/>
        <v>0</v>
      </c>
      <c r="K137" s="249"/>
      <c r="L137" s="251"/>
      <c r="M137" s="250" t="s">
        <v>1</v>
      </c>
      <c r="N137" s="173" t="s">
        <v>44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164</v>
      </c>
      <c r="AT137" s="176" t="s">
        <v>160</v>
      </c>
      <c r="AU137" s="176" t="s">
        <v>91</v>
      </c>
      <c r="AY137" s="14" t="s">
        <v>158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91</v>
      </c>
      <c r="BK137" s="177">
        <f t="shared" si="9"/>
        <v>0</v>
      </c>
      <c r="BL137" s="14" t="s">
        <v>164</v>
      </c>
      <c r="BM137" s="176" t="s">
        <v>180</v>
      </c>
    </row>
    <row r="138" spans="1:65" s="2" customFormat="1" ht="21.75" customHeight="1">
      <c r="A138" s="29"/>
      <c r="B138" s="163"/>
      <c r="C138" s="164" t="s">
        <v>181</v>
      </c>
      <c r="D138" s="164" t="s">
        <v>160</v>
      </c>
      <c r="E138" s="165" t="s">
        <v>182</v>
      </c>
      <c r="F138" s="166" t="s">
        <v>183</v>
      </c>
      <c r="G138" s="167" t="s">
        <v>168</v>
      </c>
      <c r="H138" s="168">
        <v>127.215</v>
      </c>
      <c r="I138" s="169"/>
      <c r="J138" s="170">
        <f t="shared" si="0"/>
        <v>0</v>
      </c>
      <c r="K138" s="249"/>
      <c r="L138" s="251"/>
      <c r="M138" s="250" t="s">
        <v>1</v>
      </c>
      <c r="N138" s="173" t="s">
        <v>44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164</v>
      </c>
      <c r="AT138" s="176" t="s">
        <v>160</v>
      </c>
      <c r="AU138" s="176" t="s">
        <v>91</v>
      </c>
      <c r="AY138" s="14" t="s">
        <v>158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91</v>
      </c>
      <c r="BK138" s="177">
        <f t="shared" si="9"/>
        <v>0</v>
      </c>
      <c r="BL138" s="14" t="s">
        <v>164</v>
      </c>
      <c r="BM138" s="176" t="s">
        <v>184</v>
      </c>
    </row>
    <row r="139" spans="1:65" s="2" customFormat="1" ht="16.5" customHeight="1">
      <c r="A139" s="29"/>
      <c r="B139" s="163"/>
      <c r="C139" s="164" t="s">
        <v>185</v>
      </c>
      <c r="D139" s="164" t="s">
        <v>160</v>
      </c>
      <c r="E139" s="165" t="s">
        <v>186</v>
      </c>
      <c r="F139" s="166" t="s">
        <v>187</v>
      </c>
      <c r="G139" s="167" t="s">
        <v>168</v>
      </c>
      <c r="H139" s="168">
        <v>127.215</v>
      </c>
      <c r="I139" s="169"/>
      <c r="J139" s="170">
        <f t="shared" si="0"/>
        <v>0</v>
      </c>
      <c r="K139" s="249"/>
      <c r="L139" s="251"/>
      <c r="M139" s="250" t="s">
        <v>1</v>
      </c>
      <c r="N139" s="173" t="s">
        <v>44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164</v>
      </c>
      <c r="AT139" s="176" t="s">
        <v>160</v>
      </c>
      <c r="AU139" s="176" t="s">
        <v>91</v>
      </c>
      <c r="AY139" s="14" t="s">
        <v>158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91</v>
      </c>
      <c r="BK139" s="177">
        <f t="shared" si="9"/>
        <v>0</v>
      </c>
      <c r="BL139" s="14" t="s">
        <v>164</v>
      </c>
      <c r="BM139" s="176" t="s">
        <v>188</v>
      </c>
    </row>
    <row r="140" spans="1:65" s="2" customFormat="1" ht="21.75" customHeight="1">
      <c r="A140" s="29"/>
      <c r="B140" s="163"/>
      <c r="C140" s="164" t="s">
        <v>189</v>
      </c>
      <c r="D140" s="164" t="s">
        <v>160</v>
      </c>
      <c r="E140" s="165" t="s">
        <v>190</v>
      </c>
      <c r="F140" s="166" t="s">
        <v>191</v>
      </c>
      <c r="G140" s="167" t="s">
        <v>192</v>
      </c>
      <c r="H140" s="168">
        <v>127.215</v>
      </c>
      <c r="I140" s="169"/>
      <c r="J140" s="170">
        <f t="shared" si="0"/>
        <v>0</v>
      </c>
      <c r="K140" s="249"/>
      <c r="L140" s="251"/>
      <c r="M140" s="250" t="s">
        <v>1</v>
      </c>
      <c r="N140" s="173" t="s">
        <v>44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164</v>
      </c>
      <c r="AT140" s="176" t="s">
        <v>160</v>
      </c>
      <c r="AU140" s="176" t="s">
        <v>91</v>
      </c>
      <c r="AY140" s="14" t="s">
        <v>158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91</v>
      </c>
      <c r="BK140" s="177">
        <f t="shared" si="9"/>
        <v>0</v>
      </c>
      <c r="BL140" s="14" t="s">
        <v>164</v>
      </c>
      <c r="BM140" s="176" t="s">
        <v>193</v>
      </c>
    </row>
    <row r="141" spans="1:65" s="2" customFormat="1" ht="33" customHeight="1">
      <c r="A141" s="29"/>
      <c r="B141" s="163"/>
      <c r="C141" s="164" t="s">
        <v>194</v>
      </c>
      <c r="D141" s="164" t="s">
        <v>160</v>
      </c>
      <c r="E141" s="165" t="s">
        <v>195</v>
      </c>
      <c r="F141" s="166" t="s">
        <v>196</v>
      </c>
      <c r="G141" s="167" t="s">
        <v>168</v>
      </c>
      <c r="H141" s="168">
        <v>42.405000000000001</v>
      </c>
      <c r="I141" s="169"/>
      <c r="J141" s="170">
        <f t="shared" si="0"/>
        <v>0</v>
      </c>
      <c r="K141" s="249"/>
      <c r="L141" s="251"/>
      <c r="M141" s="250" t="s">
        <v>1</v>
      </c>
      <c r="N141" s="173" t="s">
        <v>44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164</v>
      </c>
      <c r="AT141" s="176" t="s">
        <v>160</v>
      </c>
      <c r="AU141" s="176" t="s">
        <v>91</v>
      </c>
      <c r="AY141" s="14" t="s">
        <v>158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91</v>
      </c>
      <c r="BK141" s="177">
        <f t="shared" si="9"/>
        <v>0</v>
      </c>
      <c r="BL141" s="14" t="s">
        <v>164</v>
      </c>
      <c r="BM141" s="176" t="s">
        <v>197</v>
      </c>
    </row>
    <row r="142" spans="1:65" s="12" customFormat="1" ht="22.9" customHeight="1">
      <c r="B142" s="150"/>
      <c r="D142" s="151" t="s">
        <v>77</v>
      </c>
      <c r="E142" s="161" t="s">
        <v>194</v>
      </c>
      <c r="F142" s="161" t="s">
        <v>198</v>
      </c>
      <c r="I142" s="153"/>
      <c r="J142" s="162">
        <f>BK142</f>
        <v>0</v>
      </c>
      <c r="L142" s="150"/>
      <c r="M142" s="155"/>
      <c r="N142" s="156"/>
      <c r="O142" s="156"/>
      <c r="P142" s="157">
        <f>SUM(P143:P163)</f>
        <v>0</v>
      </c>
      <c r="Q142" s="156"/>
      <c r="R142" s="157">
        <f>SUM(R143:R163)</f>
        <v>0</v>
      </c>
      <c r="S142" s="156"/>
      <c r="T142" s="158">
        <f>SUM(T143:T163)</f>
        <v>84.130670000000023</v>
      </c>
      <c r="AR142" s="151" t="s">
        <v>85</v>
      </c>
      <c r="AT142" s="159" t="s">
        <v>77</v>
      </c>
      <c r="AU142" s="159" t="s">
        <v>85</v>
      </c>
      <c r="AY142" s="151" t="s">
        <v>158</v>
      </c>
      <c r="BK142" s="160">
        <f>SUM(BK143:BK163)</f>
        <v>0</v>
      </c>
    </row>
    <row r="143" spans="1:65" s="2" customFormat="1" ht="16.5" customHeight="1">
      <c r="A143" s="29"/>
      <c r="B143" s="163"/>
      <c r="C143" s="164" t="s">
        <v>199</v>
      </c>
      <c r="D143" s="164" t="s">
        <v>160</v>
      </c>
      <c r="E143" s="165" t="s">
        <v>200</v>
      </c>
      <c r="F143" s="166" t="s">
        <v>201</v>
      </c>
      <c r="G143" s="167" t="s">
        <v>168</v>
      </c>
      <c r="H143" s="168">
        <v>1.742</v>
      </c>
      <c r="I143" s="169"/>
      <c r="J143" s="170">
        <f t="shared" ref="J143:J163" si="10">ROUND(I143*H143,2)</f>
        <v>0</v>
      </c>
      <c r="K143" s="249"/>
      <c r="L143" s="251"/>
      <c r="M143" s="250" t="s">
        <v>1</v>
      </c>
      <c r="N143" s="173" t="s">
        <v>44</v>
      </c>
      <c r="O143" s="55"/>
      <c r="P143" s="174">
        <f t="shared" ref="P143:P163" si="11">O143*H143</f>
        <v>0</v>
      </c>
      <c r="Q143" s="174">
        <v>0</v>
      </c>
      <c r="R143" s="174">
        <f t="shared" ref="R143:R163" si="12">Q143*H143</f>
        <v>0</v>
      </c>
      <c r="S143" s="174">
        <v>1.8</v>
      </c>
      <c r="T143" s="175">
        <f t="shared" ref="T143:T163" si="13">S143*H143</f>
        <v>3.1356000000000002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164</v>
      </c>
      <c r="AT143" s="176" t="s">
        <v>160</v>
      </c>
      <c r="AU143" s="176" t="s">
        <v>91</v>
      </c>
      <c r="AY143" s="14" t="s">
        <v>158</v>
      </c>
      <c r="BE143" s="177">
        <f t="shared" ref="BE143:BE163" si="14">IF(N143="základná",J143,0)</f>
        <v>0</v>
      </c>
      <c r="BF143" s="177">
        <f t="shared" ref="BF143:BF163" si="15">IF(N143="znížená",J143,0)</f>
        <v>0</v>
      </c>
      <c r="BG143" s="177">
        <f t="shared" ref="BG143:BG163" si="16">IF(N143="zákl. prenesená",J143,0)</f>
        <v>0</v>
      </c>
      <c r="BH143" s="177">
        <f t="shared" ref="BH143:BH163" si="17">IF(N143="zníž. prenesená",J143,0)</f>
        <v>0</v>
      </c>
      <c r="BI143" s="177">
        <f t="shared" ref="BI143:BI163" si="18">IF(N143="nulová",J143,0)</f>
        <v>0</v>
      </c>
      <c r="BJ143" s="14" t="s">
        <v>91</v>
      </c>
      <c r="BK143" s="177">
        <f t="shared" ref="BK143:BK163" si="19">ROUND(I143*H143,2)</f>
        <v>0</v>
      </c>
      <c r="BL143" s="14" t="s">
        <v>164</v>
      </c>
      <c r="BM143" s="176" t="s">
        <v>202</v>
      </c>
    </row>
    <row r="144" spans="1:65" s="2" customFormat="1" ht="21.75" customHeight="1">
      <c r="A144" s="29"/>
      <c r="B144" s="163"/>
      <c r="C144" s="164" t="s">
        <v>203</v>
      </c>
      <c r="D144" s="164" t="s">
        <v>160</v>
      </c>
      <c r="E144" s="165" t="s">
        <v>204</v>
      </c>
      <c r="F144" s="166" t="s">
        <v>205</v>
      </c>
      <c r="G144" s="167" t="s">
        <v>206</v>
      </c>
      <c r="H144" s="168">
        <v>1</v>
      </c>
      <c r="I144" s="169"/>
      <c r="J144" s="170">
        <f t="shared" si="10"/>
        <v>0</v>
      </c>
      <c r="K144" s="249"/>
      <c r="L144" s="251"/>
      <c r="M144" s="250" t="s">
        <v>1</v>
      </c>
      <c r="N144" s="173" t="s">
        <v>44</v>
      </c>
      <c r="O144" s="55"/>
      <c r="P144" s="174">
        <f t="shared" si="11"/>
        <v>0</v>
      </c>
      <c r="Q144" s="174">
        <v>0</v>
      </c>
      <c r="R144" s="174">
        <f t="shared" si="12"/>
        <v>0</v>
      </c>
      <c r="S144" s="174">
        <v>0.24</v>
      </c>
      <c r="T144" s="175">
        <f t="shared" si="13"/>
        <v>0.24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164</v>
      </c>
      <c r="AT144" s="176" t="s">
        <v>160</v>
      </c>
      <c r="AU144" s="176" t="s">
        <v>91</v>
      </c>
      <c r="AY144" s="14" t="s">
        <v>158</v>
      </c>
      <c r="BE144" s="177">
        <f t="shared" si="14"/>
        <v>0</v>
      </c>
      <c r="BF144" s="177">
        <f t="shared" si="15"/>
        <v>0</v>
      </c>
      <c r="BG144" s="177">
        <f t="shared" si="16"/>
        <v>0</v>
      </c>
      <c r="BH144" s="177">
        <f t="shared" si="17"/>
        <v>0</v>
      </c>
      <c r="BI144" s="177">
        <f t="shared" si="18"/>
        <v>0</v>
      </c>
      <c r="BJ144" s="14" t="s">
        <v>91</v>
      </c>
      <c r="BK144" s="177">
        <f t="shared" si="19"/>
        <v>0</v>
      </c>
      <c r="BL144" s="14" t="s">
        <v>164</v>
      </c>
      <c r="BM144" s="176" t="s">
        <v>207</v>
      </c>
    </row>
    <row r="145" spans="1:65" s="2" customFormat="1" ht="16.5" customHeight="1">
      <c r="A145" s="29"/>
      <c r="B145" s="163"/>
      <c r="C145" s="164" t="s">
        <v>208</v>
      </c>
      <c r="D145" s="164" t="s">
        <v>160</v>
      </c>
      <c r="E145" s="165" t="s">
        <v>209</v>
      </c>
      <c r="F145" s="166" t="s">
        <v>210</v>
      </c>
      <c r="G145" s="167" t="s">
        <v>168</v>
      </c>
      <c r="H145" s="168">
        <v>10.831</v>
      </c>
      <c r="I145" s="169"/>
      <c r="J145" s="170">
        <f t="shared" si="10"/>
        <v>0</v>
      </c>
      <c r="K145" s="249"/>
      <c r="L145" s="251"/>
      <c r="M145" s="250" t="s">
        <v>1</v>
      </c>
      <c r="N145" s="173" t="s">
        <v>44</v>
      </c>
      <c r="O145" s="55"/>
      <c r="P145" s="174">
        <f t="shared" si="11"/>
        <v>0</v>
      </c>
      <c r="Q145" s="174">
        <v>0</v>
      </c>
      <c r="R145" s="174">
        <f t="shared" si="12"/>
        <v>0</v>
      </c>
      <c r="S145" s="174">
        <v>2.3849999999999998</v>
      </c>
      <c r="T145" s="175">
        <f t="shared" si="13"/>
        <v>25.831934999999998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164</v>
      </c>
      <c r="AT145" s="176" t="s">
        <v>160</v>
      </c>
      <c r="AU145" s="176" t="s">
        <v>91</v>
      </c>
      <c r="AY145" s="14" t="s">
        <v>158</v>
      </c>
      <c r="BE145" s="177">
        <f t="shared" si="14"/>
        <v>0</v>
      </c>
      <c r="BF145" s="177">
        <f t="shared" si="15"/>
        <v>0</v>
      </c>
      <c r="BG145" s="177">
        <f t="shared" si="16"/>
        <v>0</v>
      </c>
      <c r="BH145" s="177">
        <f t="shared" si="17"/>
        <v>0</v>
      </c>
      <c r="BI145" s="177">
        <f t="shared" si="18"/>
        <v>0</v>
      </c>
      <c r="BJ145" s="14" t="s">
        <v>91</v>
      </c>
      <c r="BK145" s="177">
        <f t="shared" si="19"/>
        <v>0</v>
      </c>
      <c r="BL145" s="14" t="s">
        <v>164</v>
      </c>
      <c r="BM145" s="176" t="s">
        <v>211</v>
      </c>
    </row>
    <row r="146" spans="1:65" s="2" customFormat="1" ht="16.5" customHeight="1">
      <c r="A146" s="29"/>
      <c r="B146" s="163"/>
      <c r="C146" s="164" t="s">
        <v>212</v>
      </c>
      <c r="D146" s="164" t="s">
        <v>160</v>
      </c>
      <c r="E146" s="165" t="s">
        <v>213</v>
      </c>
      <c r="F146" s="166" t="s">
        <v>214</v>
      </c>
      <c r="G146" s="167" t="s">
        <v>163</v>
      </c>
      <c r="H146" s="168">
        <v>62.682000000000002</v>
      </c>
      <c r="I146" s="169"/>
      <c r="J146" s="170">
        <f t="shared" si="10"/>
        <v>0</v>
      </c>
      <c r="K146" s="249"/>
      <c r="L146" s="251"/>
      <c r="M146" s="250" t="s">
        <v>1</v>
      </c>
      <c r="N146" s="173" t="s">
        <v>44</v>
      </c>
      <c r="O146" s="55"/>
      <c r="P146" s="174">
        <f t="shared" si="11"/>
        <v>0</v>
      </c>
      <c r="Q146" s="174">
        <v>0</v>
      </c>
      <c r="R146" s="174">
        <f t="shared" si="12"/>
        <v>0</v>
      </c>
      <c r="S146" s="174">
        <v>0.19600000000000001</v>
      </c>
      <c r="T146" s="175">
        <f t="shared" si="13"/>
        <v>12.285672000000002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164</v>
      </c>
      <c r="AT146" s="176" t="s">
        <v>160</v>
      </c>
      <c r="AU146" s="176" t="s">
        <v>91</v>
      </c>
      <c r="AY146" s="14" t="s">
        <v>158</v>
      </c>
      <c r="BE146" s="177">
        <f t="shared" si="14"/>
        <v>0</v>
      </c>
      <c r="BF146" s="177">
        <f t="shared" si="15"/>
        <v>0</v>
      </c>
      <c r="BG146" s="177">
        <f t="shared" si="16"/>
        <v>0</v>
      </c>
      <c r="BH146" s="177">
        <f t="shared" si="17"/>
        <v>0</v>
      </c>
      <c r="BI146" s="177">
        <f t="shared" si="18"/>
        <v>0</v>
      </c>
      <c r="BJ146" s="14" t="s">
        <v>91</v>
      </c>
      <c r="BK146" s="177">
        <f t="shared" si="19"/>
        <v>0</v>
      </c>
      <c r="BL146" s="14" t="s">
        <v>164</v>
      </c>
      <c r="BM146" s="176" t="s">
        <v>215</v>
      </c>
    </row>
    <row r="147" spans="1:65" s="2" customFormat="1" ht="16.5" customHeight="1">
      <c r="A147" s="29"/>
      <c r="B147" s="163"/>
      <c r="C147" s="164" t="s">
        <v>216</v>
      </c>
      <c r="D147" s="164" t="s">
        <v>160</v>
      </c>
      <c r="E147" s="165" t="s">
        <v>217</v>
      </c>
      <c r="F147" s="166" t="s">
        <v>218</v>
      </c>
      <c r="G147" s="167" t="s">
        <v>163</v>
      </c>
      <c r="H147" s="168">
        <v>10.795</v>
      </c>
      <c r="I147" s="169"/>
      <c r="J147" s="170">
        <f t="shared" si="10"/>
        <v>0</v>
      </c>
      <c r="K147" s="249"/>
      <c r="L147" s="251"/>
      <c r="M147" s="250" t="s">
        <v>1</v>
      </c>
      <c r="N147" s="173" t="s">
        <v>44</v>
      </c>
      <c r="O147" s="55"/>
      <c r="P147" s="174">
        <f t="shared" si="11"/>
        <v>0</v>
      </c>
      <c r="Q147" s="174">
        <v>0</v>
      </c>
      <c r="R147" s="174">
        <f t="shared" si="12"/>
        <v>0</v>
      </c>
      <c r="S147" s="174">
        <v>0.24</v>
      </c>
      <c r="T147" s="175">
        <f t="shared" si="13"/>
        <v>2.5907999999999998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164</v>
      </c>
      <c r="AT147" s="176" t="s">
        <v>160</v>
      </c>
      <c r="AU147" s="176" t="s">
        <v>91</v>
      </c>
      <c r="AY147" s="14" t="s">
        <v>158</v>
      </c>
      <c r="BE147" s="177">
        <f t="shared" si="14"/>
        <v>0</v>
      </c>
      <c r="BF147" s="177">
        <f t="shared" si="15"/>
        <v>0</v>
      </c>
      <c r="BG147" s="177">
        <f t="shared" si="16"/>
        <v>0</v>
      </c>
      <c r="BH147" s="177">
        <f t="shared" si="17"/>
        <v>0</v>
      </c>
      <c r="BI147" s="177">
        <f t="shared" si="18"/>
        <v>0</v>
      </c>
      <c r="BJ147" s="14" t="s">
        <v>91</v>
      </c>
      <c r="BK147" s="177">
        <f t="shared" si="19"/>
        <v>0</v>
      </c>
      <c r="BL147" s="14" t="s">
        <v>164</v>
      </c>
      <c r="BM147" s="176" t="s">
        <v>219</v>
      </c>
    </row>
    <row r="148" spans="1:65" s="2" customFormat="1" ht="33" customHeight="1">
      <c r="A148" s="29"/>
      <c r="B148" s="163"/>
      <c r="C148" s="164" t="s">
        <v>220</v>
      </c>
      <c r="D148" s="164" t="s">
        <v>160</v>
      </c>
      <c r="E148" s="165" t="s">
        <v>221</v>
      </c>
      <c r="F148" s="166" t="s">
        <v>222</v>
      </c>
      <c r="G148" s="167" t="s">
        <v>168</v>
      </c>
      <c r="H148" s="168">
        <v>6.33</v>
      </c>
      <c r="I148" s="169"/>
      <c r="J148" s="170">
        <f t="shared" si="10"/>
        <v>0</v>
      </c>
      <c r="K148" s="249"/>
      <c r="L148" s="251"/>
      <c r="M148" s="250" t="s">
        <v>1</v>
      </c>
      <c r="N148" s="173" t="s">
        <v>44</v>
      </c>
      <c r="O148" s="55"/>
      <c r="P148" s="174">
        <f t="shared" si="11"/>
        <v>0</v>
      </c>
      <c r="Q148" s="174">
        <v>0</v>
      </c>
      <c r="R148" s="174">
        <f t="shared" si="12"/>
        <v>0</v>
      </c>
      <c r="S148" s="174">
        <v>2.2000000000000002</v>
      </c>
      <c r="T148" s="175">
        <f t="shared" si="13"/>
        <v>13.926000000000002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164</v>
      </c>
      <c r="AT148" s="176" t="s">
        <v>160</v>
      </c>
      <c r="AU148" s="176" t="s">
        <v>91</v>
      </c>
      <c r="AY148" s="14" t="s">
        <v>158</v>
      </c>
      <c r="BE148" s="177">
        <f t="shared" si="14"/>
        <v>0</v>
      </c>
      <c r="BF148" s="177">
        <f t="shared" si="15"/>
        <v>0</v>
      </c>
      <c r="BG148" s="177">
        <f t="shared" si="16"/>
        <v>0</v>
      </c>
      <c r="BH148" s="177">
        <f t="shared" si="17"/>
        <v>0</v>
      </c>
      <c r="BI148" s="177">
        <f t="shared" si="18"/>
        <v>0</v>
      </c>
      <c r="BJ148" s="14" t="s">
        <v>91</v>
      </c>
      <c r="BK148" s="177">
        <f t="shared" si="19"/>
        <v>0</v>
      </c>
      <c r="BL148" s="14" t="s">
        <v>164</v>
      </c>
      <c r="BM148" s="176" t="s">
        <v>223</v>
      </c>
    </row>
    <row r="149" spans="1:65" s="2" customFormat="1" ht="21.75" customHeight="1">
      <c r="A149" s="29"/>
      <c r="B149" s="163"/>
      <c r="C149" s="164" t="s">
        <v>224</v>
      </c>
      <c r="D149" s="164" t="s">
        <v>160</v>
      </c>
      <c r="E149" s="165" t="s">
        <v>225</v>
      </c>
      <c r="F149" s="166" t="s">
        <v>226</v>
      </c>
      <c r="G149" s="167" t="s">
        <v>163</v>
      </c>
      <c r="H149" s="168">
        <v>70.86</v>
      </c>
      <c r="I149" s="169"/>
      <c r="J149" s="170">
        <f t="shared" si="10"/>
        <v>0</v>
      </c>
      <c r="K149" s="249"/>
      <c r="L149" s="251"/>
      <c r="M149" s="250" t="s">
        <v>1</v>
      </c>
      <c r="N149" s="173" t="s">
        <v>44</v>
      </c>
      <c r="O149" s="55"/>
      <c r="P149" s="174">
        <f t="shared" si="11"/>
        <v>0</v>
      </c>
      <c r="Q149" s="174">
        <v>0</v>
      </c>
      <c r="R149" s="174">
        <f t="shared" si="12"/>
        <v>0</v>
      </c>
      <c r="S149" s="174">
        <v>0.02</v>
      </c>
      <c r="T149" s="175">
        <f t="shared" si="13"/>
        <v>1.4172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164</v>
      </c>
      <c r="AT149" s="176" t="s">
        <v>160</v>
      </c>
      <c r="AU149" s="176" t="s">
        <v>91</v>
      </c>
      <c r="AY149" s="14" t="s">
        <v>158</v>
      </c>
      <c r="BE149" s="177">
        <f t="shared" si="14"/>
        <v>0</v>
      </c>
      <c r="BF149" s="177">
        <f t="shared" si="15"/>
        <v>0</v>
      </c>
      <c r="BG149" s="177">
        <f t="shared" si="16"/>
        <v>0</v>
      </c>
      <c r="BH149" s="177">
        <f t="shared" si="17"/>
        <v>0</v>
      </c>
      <c r="BI149" s="177">
        <f t="shared" si="18"/>
        <v>0</v>
      </c>
      <c r="BJ149" s="14" t="s">
        <v>91</v>
      </c>
      <c r="BK149" s="177">
        <f t="shared" si="19"/>
        <v>0</v>
      </c>
      <c r="BL149" s="14" t="s">
        <v>164</v>
      </c>
      <c r="BM149" s="176" t="s">
        <v>227</v>
      </c>
    </row>
    <row r="150" spans="1:65" s="2" customFormat="1" ht="21.75" customHeight="1">
      <c r="A150" s="29"/>
      <c r="B150" s="163"/>
      <c r="C150" s="164" t="s">
        <v>228</v>
      </c>
      <c r="D150" s="164" t="s">
        <v>160</v>
      </c>
      <c r="E150" s="165" t="s">
        <v>229</v>
      </c>
      <c r="F150" s="166" t="s">
        <v>230</v>
      </c>
      <c r="G150" s="167" t="s">
        <v>231</v>
      </c>
      <c r="H150" s="168">
        <v>4</v>
      </c>
      <c r="I150" s="169"/>
      <c r="J150" s="170">
        <f t="shared" si="10"/>
        <v>0</v>
      </c>
      <c r="K150" s="249"/>
      <c r="L150" s="251"/>
      <c r="M150" s="250" t="s">
        <v>1</v>
      </c>
      <c r="N150" s="173" t="s">
        <v>44</v>
      </c>
      <c r="O150" s="55"/>
      <c r="P150" s="174">
        <f t="shared" si="11"/>
        <v>0</v>
      </c>
      <c r="Q150" s="174">
        <v>0</v>
      </c>
      <c r="R150" s="174">
        <f t="shared" si="12"/>
        <v>0</v>
      </c>
      <c r="S150" s="174">
        <v>1.2E-2</v>
      </c>
      <c r="T150" s="175">
        <f t="shared" si="13"/>
        <v>4.8000000000000001E-2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164</v>
      </c>
      <c r="AT150" s="176" t="s">
        <v>160</v>
      </c>
      <c r="AU150" s="176" t="s">
        <v>91</v>
      </c>
      <c r="AY150" s="14" t="s">
        <v>158</v>
      </c>
      <c r="BE150" s="177">
        <f t="shared" si="14"/>
        <v>0</v>
      </c>
      <c r="BF150" s="177">
        <f t="shared" si="15"/>
        <v>0</v>
      </c>
      <c r="BG150" s="177">
        <f t="shared" si="16"/>
        <v>0</v>
      </c>
      <c r="BH150" s="177">
        <f t="shared" si="17"/>
        <v>0</v>
      </c>
      <c r="BI150" s="177">
        <f t="shared" si="18"/>
        <v>0</v>
      </c>
      <c r="BJ150" s="14" t="s">
        <v>91</v>
      </c>
      <c r="BK150" s="177">
        <f t="shared" si="19"/>
        <v>0</v>
      </c>
      <c r="BL150" s="14" t="s">
        <v>164</v>
      </c>
      <c r="BM150" s="176" t="s">
        <v>232</v>
      </c>
    </row>
    <row r="151" spans="1:65" s="2" customFormat="1" ht="21.75" customHeight="1">
      <c r="A151" s="29"/>
      <c r="B151" s="163"/>
      <c r="C151" s="164" t="s">
        <v>233</v>
      </c>
      <c r="D151" s="164" t="s">
        <v>160</v>
      </c>
      <c r="E151" s="165" t="s">
        <v>234</v>
      </c>
      <c r="F151" s="166" t="s">
        <v>235</v>
      </c>
      <c r="G151" s="167" t="s">
        <v>231</v>
      </c>
      <c r="H151" s="168">
        <v>11</v>
      </c>
      <c r="I151" s="169"/>
      <c r="J151" s="170">
        <f t="shared" si="10"/>
        <v>0</v>
      </c>
      <c r="K151" s="249"/>
      <c r="L151" s="251"/>
      <c r="M151" s="250" t="s">
        <v>1</v>
      </c>
      <c r="N151" s="173" t="s">
        <v>44</v>
      </c>
      <c r="O151" s="55"/>
      <c r="P151" s="174">
        <f t="shared" si="11"/>
        <v>0</v>
      </c>
      <c r="Q151" s="174">
        <v>0</v>
      </c>
      <c r="R151" s="174">
        <f t="shared" si="12"/>
        <v>0</v>
      </c>
      <c r="S151" s="174">
        <v>2.4E-2</v>
      </c>
      <c r="T151" s="175">
        <f t="shared" si="13"/>
        <v>0.26400000000000001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164</v>
      </c>
      <c r="AT151" s="176" t="s">
        <v>160</v>
      </c>
      <c r="AU151" s="176" t="s">
        <v>91</v>
      </c>
      <c r="AY151" s="14" t="s">
        <v>158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91</v>
      </c>
      <c r="BK151" s="177">
        <f t="shared" si="19"/>
        <v>0</v>
      </c>
      <c r="BL151" s="14" t="s">
        <v>164</v>
      </c>
      <c r="BM151" s="176" t="s">
        <v>236</v>
      </c>
    </row>
    <row r="152" spans="1:65" s="2" customFormat="1" ht="16.5" customHeight="1">
      <c r="A152" s="29"/>
      <c r="B152" s="163"/>
      <c r="C152" s="164" t="s">
        <v>237</v>
      </c>
      <c r="D152" s="164" t="s">
        <v>160</v>
      </c>
      <c r="E152" s="165" t="s">
        <v>238</v>
      </c>
      <c r="F152" s="166" t="s">
        <v>239</v>
      </c>
      <c r="G152" s="167" t="s">
        <v>163</v>
      </c>
      <c r="H152" s="168">
        <v>1.9630000000000001</v>
      </c>
      <c r="I152" s="169"/>
      <c r="J152" s="170">
        <f t="shared" si="10"/>
        <v>0</v>
      </c>
      <c r="K152" s="249"/>
      <c r="L152" s="251"/>
      <c r="M152" s="250" t="s">
        <v>1</v>
      </c>
      <c r="N152" s="173" t="s">
        <v>44</v>
      </c>
      <c r="O152" s="55"/>
      <c r="P152" s="174">
        <f t="shared" si="11"/>
        <v>0</v>
      </c>
      <c r="Q152" s="174">
        <v>0</v>
      </c>
      <c r="R152" s="174">
        <f t="shared" si="12"/>
        <v>0</v>
      </c>
      <c r="S152" s="174">
        <v>4.1000000000000002E-2</v>
      </c>
      <c r="T152" s="175">
        <f t="shared" si="13"/>
        <v>8.0483000000000013E-2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164</v>
      </c>
      <c r="AT152" s="176" t="s">
        <v>160</v>
      </c>
      <c r="AU152" s="176" t="s">
        <v>91</v>
      </c>
      <c r="AY152" s="14" t="s">
        <v>158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91</v>
      </c>
      <c r="BK152" s="177">
        <f t="shared" si="19"/>
        <v>0</v>
      </c>
      <c r="BL152" s="14" t="s">
        <v>164</v>
      </c>
      <c r="BM152" s="176" t="s">
        <v>240</v>
      </c>
    </row>
    <row r="153" spans="1:65" s="2" customFormat="1" ht="16.5" customHeight="1">
      <c r="A153" s="29"/>
      <c r="B153" s="163"/>
      <c r="C153" s="164" t="s">
        <v>7</v>
      </c>
      <c r="D153" s="164" t="s">
        <v>160</v>
      </c>
      <c r="E153" s="165" t="s">
        <v>241</v>
      </c>
      <c r="F153" s="166" t="s">
        <v>242</v>
      </c>
      <c r="G153" s="167" t="s">
        <v>231</v>
      </c>
      <c r="H153" s="168">
        <v>2</v>
      </c>
      <c r="I153" s="169"/>
      <c r="J153" s="170">
        <f t="shared" si="10"/>
        <v>0</v>
      </c>
      <c r="K153" s="249"/>
      <c r="L153" s="251"/>
      <c r="M153" s="250" t="s">
        <v>1</v>
      </c>
      <c r="N153" s="173" t="s">
        <v>44</v>
      </c>
      <c r="O153" s="55"/>
      <c r="P153" s="174">
        <f t="shared" si="11"/>
        <v>0</v>
      </c>
      <c r="Q153" s="174">
        <v>0</v>
      </c>
      <c r="R153" s="174">
        <f t="shared" si="12"/>
        <v>0</v>
      </c>
      <c r="S153" s="174">
        <v>1.4999999999999999E-2</v>
      </c>
      <c r="T153" s="175">
        <f t="shared" si="13"/>
        <v>0.03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164</v>
      </c>
      <c r="AT153" s="176" t="s">
        <v>160</v>
      </c>
      <c r="AU153" s="176" t="s">
        <v>91</v>
      </c>
      <c r="AY153" s="14" t="s">
        <v>158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4" t="s">
        <v>91</v>
      </c>
      <c r="BK153" s="177">
        <f t="shared" si="19"/>
        <v>0</v>
      </c>
      <c r="BL153" s="14" t="s">
        <v>164</v>
      </c>
      <c r="BM153" s="176" t="s">
        <v>243</v>
      </c>
    </row>
    <row r="154" spans="1:65" s="2" customFormat="1" ht="21.75" customHeight="1">
      <c r="A154" s="29"/>
      <c r="B154" s="163"/>
      <c r="C154" s="164" t="s">
        <v>244</v>
      </c>
      <c r="D154" s="164" t="s">
        <v>160</v>
      </c>
      <c r="E154" s="165" t="s">
        <v>245</v>
      </c>
      <c r="F154" s="166" t="s">
        <v>246</v>
      </c>
      <c r="G154" s="167" t="s">
        <v>163</v>
      </c>
      <c r="H154" s="168">
        <v>16.8</v>
      </c>
      <c r="I154" s="169"/>
      <c r="J154" s="170">
        <f t="shared" si="10"/>
        <v>0</v>
      </c>
      <c r="K154" s="249"/>
      <c r="L154" s="251"/>
      <c r="M154" s="250" t="s">
        <v>1</v>
      </c>
      <c r="N154" s="173" t="s">
        <v>44</v>
      </c>
      <c r="O154" s="55"/>
      <c r="P154" s="174">
        <f t="shared" si="11"/>
        <v>0</v>
      </c>
      <c r="Q154" s="174">
        <v>0</v>
      </c>
      <c r="R154" s="174">
        <f t="shared" si="12"/>
        <v>0</v>
      </c>
      <c r="S154" s="174">
        <v>7.5999999999999998E-2</v>
      </c>
      <c r="T154" s="175">
        <f t="shared" si="13"/>
        <v>1.2767999999999999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164</v>
      </c>
      <c r="AT154" s="176" t="s">
        <v>160</v>
      </c>
      <c r="AU154" s="176" t="s">
        <v>91</v>
      </c>
      <c r="AY154" s="14" t="s">
        <v>158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4" t="s">
        <v>91</v>
      </c>
      <c r="BK154" s="177">
        <f t="shared" si="19"/>
        <v>0</v>
      </c>
      <c r="BL154" s="14" t="s">
        <v>164</v>
      </c>
      <c r="BM154" s="176" t="s">
        <v>247</v>
      </c>
    </row>
    <row r="155" spans="1:65" s="2" customFormat="1" ht="16.5" customHeight="1">
      <c r="A155" s="29"/>
      <c r="B155" s="163"/>
      <c r="C155" s="164" t="s">
        <v>248</v>
      </c>
      <c r="D155" s="164" t="s">
        <v>160</v>
      </c>
      <c r="E155" s="165" t="s">
        <v>249</v>
      </c>
      <c r="F155" s="166" t="s">
        <v>250</v>
      </c>
      <c r="G155" s="167" t="s">
        <v>251</v>
      </c>
      <c r="H155" s="168">
        <v>22.98</v>
      </c>
      <c r="I155" s="169"/>
      <c r="J155" s="170">
        <f t="shared" si="10"/>
        <v>0</v>
      </c>
      <c r="K155" s="249"/>
      <c r="L155" s="251"/>
      <c r="M155" s="250" t="s">
        <v>1</v>
      </c>
      <c r="N155" s="173" t="s">
        <v>44</v>
      </c>
      <c r="O155" s="55"/>
      <c r="P155" s="174">
        <f t="shared" si="11"/>
        <v>0</v>
      </c>
      <c r="Q155" s="174">
        <v>0</v>
      </c>
      <c r="R155" s="174">
        <f t="shared" si="12"/>
        <v>0</v>
      </c>
      <c r="S155" s="174">
        <v>3.6999999999999998E-2</v>
      </c>
      <c r="T155" s="175">
        <f t="shared" si="13"/>
        <v>0.85026000000000002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164</v>
      </c>
      <c r="AT155" s="176" t="s">
        <v>160</v>
      </c>
      <c r="AU155" s="176" t="s">
        <v>91</v>
      </c>
      <c r="AY155" s="14" t="s">
        <v>158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91</v>
      </c>
      <c r="BK155" s="177">
        <f t="shared" si="19"/>
        <v>0</v>
      </c>
      <c r="BL155" s="14" t="s">
        <v>164</v>
      </c>
      <c r="BM155" s="176" t="s">
        <v>252</v>
      </c>
    </row>
    <row r="156" spans="1:65" s="2" customFormat="1" ht="21.75" customHeight="1">
      <c r="A156" s="29"/>
      <c r="B156" s="163"/>
      <c r="C156" s="164" t="s">
        <v>253</v>
      </c>
      <c r="D156" s="164" t="s">
        <v>160</v>
      </c>
      <c r="E156" s="165" t="s">
        <v>254</v>
      </c>
      <c r="F156" s="166" t="s">
        <v>255</v>
      </c>
      <c r="G156" s="167" t="s">
        <v>163</v>
      </c>
      <c r="H156" s="168">
        <v>63.3</v>
      </c>
      <c r="I156" s="169"/>
      <c r="J156" s="170">
        <f t="shared" si="10"/>
        <v>0</v>
      </c>
      <c r="K156" s="249"/>
      <c r="L156" s="251"/>
      <c r="M156" s="250" t="s">
        <v>1</v>
      </c>
      <c r="N156" s="173" t="s">
        <v>44</v>
      </c>
      <c r="O156" s="55"/>
      <c r="P156" s="174">
        <f t="shared" si="11"/>
        <v>0</v>
      </c>
      <c r="Q156" s="174">
        <v>0</v>
      </c>
      <c r="R156" s="174">
        <f t="shared" si="12"/>
        <v>0</v>
      </c>
      <c r="S156" s="174">
        <v>0.05</v>
      </c>
      <c r="T156" s="175">
        <f t="shared" si="13"/>
        <v>3.165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164</v>
      </c>
      <c r="AT156" s="176" t="s">
        <v>160</v>
      </c>
      <c r="AU156" s="176" t="s">
        <v>91</v>
      </c>
      <c r="AY156" s="14" t="s">
        <v>158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91</v>
      </c>
      <c r="BK156" s="177">
        <f t="shared" si="19"/>
        <v>0</v>
      </c>
      <c r="BL156" s="14" t="s">
        <v>164</v>
      </c>
      <c r="BM156" s="176" t="s">
        <v>256</v>
      </c>
    </row>
    <row r="157" spans="1:65" s="2" customFormat="1" ht="21.75" customHeight="1">
      <c r="A157" s="29"/>
      <c r="B157" s="163"/>
      <c r="C157" s="164" t="s">
        <v>257</v>
      </c>
      <c r="D157" s="164" t="s">
        <v>160</v>
      </c>
      <c r="E157" s="165" t="s">
        <v>258</v>
      </c>
      <c r="F157" s="166" t="s">
        <v>259</v>
      </c>
      <c r="G157" s="167" t="s">
        <v>163</v>
      </c>
      <c r="H157" s="168">
        <v>70.739999999999995</v>
      </c>
      <c r="I157" s="169"/>
      <c r="J157" s="170">
        <f t="shared" si="10"/>
        <v>0</v>
      </c>
      <c r="K157" s="249"/>
      <c r="L157" s="251"/>
      <c r="M157" s="250" t="s">
        <v>1</v>
      </c>
      <c r="N157" s="173" t="s">
        <v>44</v>
      </c>
      <c r="O157" s="55"/>
      <c r="P157" s="174">
        <f t="shared" si="11"/>
        <v>0</v>
      </c>
      <c r="Q157" s="174">
        <v>0</v>
      </c>
      <c r="R157" s="174">
        <f t="shared" si="12"/>
        <v>0</v>
      </c>
      <c r="S157" s="174">
        <v>4.5999999999999999E-2</v>
      </c>
      <c r="T157" s="175">
        <f t="shared" si="13"/>
        <v>3.2540399999999998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164</v>
      </c>
      <c r="AT157" s="176" t="s">
        <v>160</v>
      </c>
      <c r="AU157" s="176" t="s">
        <v>91</v>
      </c>
      <c r="AY157" s="14" t="s">
        <v>158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91</v>
      </c>
      <c r="BK157" s="177">
        <f t="shared" si="19"/>
        <v>0</v>
      </c>
      <c r="BL157" s="14" t="s">
        <v>164</v>
      </c>
      <c r="BM157" s="176" t="s">
        <v>260</v>
      </c>
    </row>
    <row r="158" spans="1:65" s="2" customFormat="1" ht="21.75" customHeight="1">
      <c r="A158" s="29"/>
      <c r="B158" s="163"/>
      <c r="C158" s="164" t="s">
        <v>261</v>
      </c>
      <c r="D158" s="164" t="s">
        <v>160</v>
      </c>
      <c r="E158" s="165" t="s">
        <v>262</v>
      </c>
      <c r="F158" s="166" t="s">
        <v>263</v>
      </c>
      <c r="G158" s="167" t="s">
        <v>163</v>
      </c>
      <c r="H158" s="168">
        <v>115.76</v>
      </c>
      <c r="I158" s="169"/>
      <c r="J158" s="170">
        <f t="shared" si="10"/>
        <v>0</v>
      </c>
      <c r="K158" s="249"/>
      <c r="L158" s="251"/>
      <c r="M158" s="250" t="s">
        <v>1</v>
      </c>
      <c r="N158" s="173" t="s">
        <v>44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6.8000000000000005E-2</v>
      </c>
      <c r="T158" s="175">
        <f t="shared" si="13"/>
        <v>7.8716800000000013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164</v>
      </c>
      <c r="AT158" s="176" t="s">
        <v>160</v>
      </c>
      <c r="AU158" s="176" t="s">
        <v>91</v>
      </c>
      <c r="AY158" s="14" t="s">
        <v>158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91</v>
      </c>
      <c r="BK158" s="177">
        <f t="shared" si="19"/>
        <v>0</v>
      </c>
      <c r="BL158" s="14" t="s">
        <v>164</v>
      </c>
      <c r="BM158" s="176" t="s">
        <v>264</v>
      </c>
    </row>
    <row r="159" spans="1:65" s="2" customFormat="1" ht="16.5" customHeight="1">
      <c r="A159" s="29"/>
      <c r="B159" s="163"/>
      <c r="C159" s="164" t="s">
        <v>265</v>
      </c>
      <c r="D159" s="164" t="s">
        <v>160</v>
      </c>
      <c r="E159" s="165" t="s">
        <v>266</v>
      </c>
      <c r="F159" s="166" t="s">
        <v>267</v>
      </c>
      <c r="G159" s="167" t="s">
        <v>192</v>
      </c>
      <c r="H159" s="168">
        <v>86.433999999999997</v>
      </c>
      <c r="I159" s="169"/>
      <c r="J159" s="170">
        <f t="shared" si="10"/>
        <v>0</v>
      </c>
      <c r="K159" s="249"/>
      <c r="L159" s="251"/>
      <c r="M159" s="250" t="s">
        <v>1</v>
      </c>
      <c r="N159" s="173" t="s">
        <v>44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164</v>
      </c>
      <c r="AT159" s="176" t="s">
        <v>160</v>
      </c>
      <c r="AU159" s="176" t="s">
        <v>91</v>
      </c>
      <c r="AY159" s="14" t="s">
        <v>158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91</v>
      </c>
      <c r="BK159" s="177">
        <f t="shared" si="19"/>
        <v>0</v>
      </c>
      <c r="BL159" s="14" t="s">
        <v>164</v>
      </c>
      <c r="BM159" s="176" t="s">
        <v>268</v>
      </c>
    </row>
    <row r="160" spans="1:65" s="2" customFormat="1" ht="16.5" customHeight="1">
      <c r="A160" s="29"/>
      <c r="B160" s="163"/>
      <c r="C160" s="164" t="s">
        <v>269</v>
      </c>
      <c r="D160" s="164" t="s">
        <v>160</v>
      </c>
      <c r="E160" s="165" t="s">
        <v>270</v>
      </c>
      <c r="F160" s="166" t="s">
        <v>271</v>
      </c>
      <c r="G160" s="167" t="s">
        <v>192</v>
      </c>
      <c r="H160" s="168">
        <v>86.433999999999997</v>
      </c>
      <c r="I160" s="169"/>
      <c r="J160" s="170">
        <f t="shared" si="10"/>
        <v>0</v>
      </c>
      <c r="K160" s="249"/>
      <c r="L160" s="251"/>
      <c r="M160" s="250" t="s">
        <v>1</v>
      </c>
      <c r="N160" s="173" t="s">
        <v>44</v>
      </c>
      <c r="O160" s="55"/>
      <c r="P160" s="174">
        <f t="shared" si="11"/>
        <v>0</v>
      </c>
      <c r="Q160" s="174">
        <v>0</v>
      </c>
      <c r="R160" s="174">
        <f t="shared" si="12"/>
        <v>0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164</v>
      </c>
      <c r="AT160" s="176" t="s">
        <v>160</v>
      </c>
      <c r="AU160" s="176" t="s">
        <v>91</v>
      </c>
      <c r="AY160" s="14" t="s">
        <v>158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91</v>
      </c>
      <c r="BK160" s="177">
        <f t="shared" si="19"/>
        <v>0</v>
      </c>
      <c r="BL160" s="14" t="s">
        <v>164</v>
      </c>
      <c r="BM160" s="176" t="s">
        <v>272</v>
      </c>
    </row>
    <row r="161" spans="1:65" s="2" customFormat="1" ht="16.5" customHeight="1">
      <c r="A161" s="29"/>
      <c r="B161" s="163"/>
      <c r="C161" s="164" t="s">
        <v>273</v>
      </c>
      <c r="D161" s="164" t="s">
        <v>160</v>
      </c>
      <c r="E161" s="165" t="s">
        <v>274</v>
      </c>
      <c r="F161" s="166" t="s">
        <v>275</v>
      </c>
      <c r="G161" s="167" t="s">
        <v>192</v>
      </c>
      <c r="H161" s="168">
        <v>86.433999999999997</v>
      </c>
      <c r="I161" s="169"/>
      <c r="J161" s="170">
        <f t="shared" si="10"/>
        <v>0</v>
      </c>
      <c r="K161" s="249"/>
      <c r="L161" s="251"/>
      <c r="M161" s="250" t="s">
        <v>1</v>
      </c>
      <c r="N161" s="173" t="s">
        <v>44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164</v>
      </c>
      <c r="AT161" s="176" t="s">
        <v>160</v>
      </c>
      <c r="AU161" s="176" t="s">
        <v>91</v>
      </c>
      <c r="AY161" s="14" t="s">
        <v>158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91</v>
      </c>
      <c r="BK161" s="177">
        <f t="shared" si="19"/>
        <v>0</v>
      </c>
      <c r="BL161" s="14" t="s">
        <v>164</v>
      </c>
      <c r="BM161" s="176" t="s">
        <v>276</v>
      </c>
    </row>
    <row r="162" spans="1:65" s="2" customFormat="1" ht="21.75" customHeight="1">
      <c r="A162" s="29"/>
      <c r="B162" s="163"/>
      <c r="C162" s="164" t="s">
        <v>277</v>
      </c>
      <c r="D162" s="164" t="s">
        <v>160</v>
      </c>
      <c r="E162" s="165" t="s">
        <v>278</v>
      </c>
      <c r="F162" s="166" t="s">
        <v>279</v>
      </c>
      <c r="G162" s="167" t="s">
        <v>192</v>
      </c>
      <c r="H162" s="168">
        <v>86.433999999999997</v>
      </c>
      <c r="I162" s="169"/>
      <c r="J162" s="170">
        <f t="shared" si="10"/>
        <v>0</v>
      </c>
      <c r="K162" s="249"/>
      <c r="L162" s="251"/>
      <c r="M162" s="250" t="s">
        <v>1</v>
      </c>
      <c r="N162" s="173" t="s">
        <v>44</v>
      </c>
      <c r="O162" s="55"/>
      <c r="P162" s="174">
        <f t="shared" si="11"/>
        <v>0</v>
      </c>
      <c r="Q162" s="174">
        <v>0</v>
      </c>
      <c r="R162" s="174">
        <f t="shared" si="12"/>
        <v>0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164</v>
      </c>
      <c r="AT162" s="176" t="s">
        <v>160</v>
      </c>
      <c r="AU162" s="176" t="s">
        <v>91</v>
      </c>
      <c r="AY162" s="14" t="s">
        <v>158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91</v>
      </c>
      <c r="BK162" s="177">
        <f t="shared" si="19"/>
        <v>0</v>
      </c>
      <c r="BL162" s="14" t="s">
        <v>164</v>
      </c>
      <c r="BM162" s="176" t="s">
        <v>280</v>
      </c>
    </row>
    <row r="163" spans="1:65" s="2" customFormat="1" ht="21.75" customHeight="1">
      <c r="A163" s="29"/>
      <c r="B163" s="163"/>
      <c r="C163" s="164" t="s">
        <v>281</v>
      </c>
      <c r="D163" s="164" t="s">
        <v>160</v>
      </c>
      <c r="E163" s="165" t="s">
        <v>282</v>
      </c>
      <c r="F163" s="166" t="s">
        <v>283</v>
      </c>
      <c r="G163" s="167" t="s">
        <v>163</v>
      </c>
      <c r="H163" s="168">
        <v>98.29</v>
      </c>
      <c r="I163" s="169"/>
      <c r="J163" s="170">
        <f t="shared" si="10"/>
        <v>0</v>
      </c>
      <c r="K163" s="249"/>
      <c r="L163" s="251"/>
      <c r="M163" s="250" t="s">
        <v>1</v>
      </c>
      <c r="N163" s="173" t="s">
        <v>44</v>
      </c>
      <c r="O163" s="55"/>
      <c r="P163" s="174">
        <f t="shared" si="11"/>
        <v>0</v>
      </c>
      <c r="Q163" s="174">
        <v>0</v>
      </c>
      <c r="R163" s="174">
        <f t="shared" si="12"/>
        <v>0</v>
      </c>
      <c r="S163" s="174">
        <v>0.08</v>
      </c>
      <c r="T163" s="175">
        <f t="shared" si="13"/>
        <v>7.8632000000000009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164</v>
      </c>
      <c r="AT163" s="176" t="s">
        <v>160</v>
      </c>
      <c r="AU163" s="176" t="s">
        <v>91</v>
      </c>
      <c r="AY163" s="14" t="s">
        <v>158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91</v>
      </c>
      <c r="BK163" s="177">
        <f t="shared" si="19"/>
        <v>0</v>
      </c>
      <c r="BL163" s="14" t="s">
        <v>164</v>
      </c>
      <c r="BM163" s="176" t="s">
        <v>284</v>
      </c>
    </row>
    <row r="164" spans="1:65" s="12" customFormat="1" ht="25.9" customHeight="1">
      <c r="B164" s="150"/>
      <c r="D164" s="151" t="s">
        <v>77</v>
      </c>
      <c r="E164" s="152" t="s">
        <v>285</v>
      </c>
      <c r="F164" s="152" t="s">
        <v>286</v>
      </c>
      <c r="I164" s="153"/>
      <c r="J164" s="154">
        <f>BK164</f>
        <v>0</v>
      </c>
      <c r="L164" s="150"/>
      <c r="M164" s="155"/>
      <c r="N164" s="156"/>
      <c r="O164" s="156"/>
      <c r="P164" s="157">
        <f>P165+P169+P171+P174</f>
        <v>0</v>
      </c>
      <c r="Q164" s="156"/>
      <c r="R164" s="157">
        <f>R165+R169+R171+R174</f>
        <v>0</v>
      </c>
      <c r="S164" s="156"/>
      <c r="T164" s="158">
        <f>T165+T169+T171+T174</f>
        <v>1.1888459999999996</v>
      </c>
      <c r="AR164" s="151" t="s">
        <v>91</v>
      </c>
      <c r="AT164" s="159" t="s">
        <v>77</v>
      </c>
      <c r="AU164" s="159" t="s">
        <v>78</v>
      </c>
      <c r="AY164" s="151" t="s">
        <v>158</v>
      </c>
      <c r="BK164" s="160">
        <f>BK165+BK169+BK171+BK174</f>
        <v>0</v>
      </c>
    </row>
    <row r="165" spans="1:65" s="12" customFormat="1" ht="22.9" customHeight="1">
      <c r="B165" s="150"/>
      <c r="D165" s="151" t="s">
        <v>77</v>
      </c>
      <c r="E165" s="161" t="s">
        <v>287</v>
      </c>
      <c r="F165" s="161" t="s">
        <v>288</v>
      </c>
      <c r="I165" s="153"/>
      <c r="J165" s="162">
        <f>BK165</f>
        <v>0</v>
      </c>
      <c r="L165" s="150"/>
      <c r="M165" s="155"/>
      <c r="N165" s="156"/>
      <c r="O165" s="156"/>
      <c r="P165" s="157">
        <f>SUM(P166:P168)</f>
        <v>0</v>
      </c>
      <c r="Q165" s="156"/>
      <c r="R165" s="157">
        <f>SUM(R166:R168)</f>
        <v>0</v>
      </c>
      <c r="S165" s="156"/>
      <c r="T165" s="158">
        <f>SUM(T166:T168)</f>
        <v>1.2015999999999999E-2</v>
      </c>
      <c r="AR165" s="151" t="s">
        <v>91</v>
      </c>
      <c r="AT165" s="159" t="s">
        <v>77</v>
      </c>
      <c r="AU165" s="159" t="s">
        <v>85</v>
      </c>
      <c r="AY165" s="151" t="s">
        <v>158</v>
      </c>
      <c r="BK165" s="160">
        <f>SUM(BK166:BK168)</f>
        <v>0</v>
      </c>
    </row>
    <row r="166" spans="1:65" s="2" customFormat="1" ht="21.75" customHeight="1">
      <c r="A166" s="29"/>
      <c r="B166" s="163"/>
      <c r="C166" s="164" t="s">
        <v>289</v>
      </c>
      <c r="D166" s="164" t="s">
        <v>160</v>
      </c>
      <c r="E166" s="165" t="s">
        <v>290</v>
      </c>
      <c r="F166" s="166" t="s">
        <v>291</v>
      </c>
      <c r="G166" s="167" t="s">
        <v>251</v>
      </c>
      <c r="H166" s="168">
        <v>3.36</v>
      </c>
      <c r="I166" s="169"/>
      <c r="J166" s="170">
        <f>ROUND(I166*H166,2)</f>
        <v>0</v>
      </c>
      <c r="K166" s="249"/>
      <c r="L166" s="251"/>
      <c r="M166" s="250" t="s">
        <v>1</v>
      </c>
      <c r="N166" s="173" t="s">
        <v>44</v>
      </c>
      <c r="O166" s="55"/>
      <c r="P166" s="174">
        <f>O166*H166</f>
        <v>0</v>
      </c>
      <c r="Q166" s="174">
        <v>0</v>
      </c>
      <c r="R166" s="174">
        <f>Q166*H166</f>
        <v>0</v>
      </c>
      <c r="S166" s="174">
        <v>1.3500000000000001E-3</v>
      </c>
      <c r="T166" s="175">
        <f>S166*H166</f>
        <v>4.5360000000000001E-3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224</v>
      </c>
      <c r="AT166" s="176" t="s">
        <v>160</v>
      </c>
      <c r="AU166" s="176" t="s">
        <v>91</v>
      </c>
      <c r="AY166" s="14" t="s">
        <v>158</v>
      </c>
      <c r="BE166" s="177">
        <f>IF(N166="základná",J166,0)</f>
        <v>0</v>
      </c>
      <c r="BF166" s="177">
        <f>IF(N166="znížená",J166,0)</f>
        <v>0</v>
      </c>
      <c r="BG166" s="177">
        <f>IF(N166="zákl. prenesená",J166,0)</f>
        <v>0</v>
      </c>
      <c r="BH166" s="177">
        <f>IF(N166="zníž. prenesená",J166,0)</f>
        <v>0</v>
      </c>
      <c r="BI166" s="177">
        <f>IF(N166="nulová",J166,0)</f>
        <v>0</v>
      </c>
      <c r="BJ166" s="14" t="s">
        <v>91</v>
      </c>
      <c r="BK166" s="177">
        <f>ROUND(I166*H166,2)</f>
        <v>0</v>
      </c>
      <c r="BL166" s="14" t="s">
        <v>224</v>
      </c>
      <c r="BM166" s="176" t="s">
        <v>292</v>
      </c>
    </row>
    <row r="167" spans="1:65" s="2" customFormat="1" ht="16.5" customHeight="1">
      <c r="A167" s="29"/>
      <c r="B167" s="163"/>
      <c r="C167" s="164" t="s">
        <v>293</v>
      </c>
      <c r="D167" s="164" t="s">
        <v>160</v>
      </c>
      <c r="E167" s="165" t="s">
        <v>294</v>
      </c>
      <c r="F167" s="166" t="s">
        <v>295</v>
      </c>
      <c r="G167" s="167" t="s">
        <v>231</v>
      </c>
      <c r="H167" s="168">
        <v>1</v>
      </c>
      <c r="I167" s="169"/>
      <c r="J167" s="170">
        <f>ROUND(I167*H167,2)</f>
        <v>0</v>
      </c>
      <c r="K167" s="249"/>
      <c r="L167" s="251"/>
      <c r="M167" s="250" t="s">
        <v>1</v>
      </c>
      <c r="N167" s="173" t="s">
        <v>44</v>
      </c>
      <c r="O167" s="55"/>
      <c r="P167" s="174">
        <f>O167*H167</f>
        <v>0</v>
      </c>
      <c r="Q167" s="174">
        <v>0</v>
      </c>
      <c r="R167" s="174">
        <f>Q167*H167</f>
        <v>0</v>
      </c>
      <c r="S167" s="174">
        <v>1.8699999999999999E-3</v>
      </c>
      <c r="T167" s="175">
        <f>S167*H167</f>
        <v>1.8699999999999999E-3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224</v>
      </c>
      <c r="AT167" s="176" t="s">
        <v>160</v>
      </c>
      <c r="AU167" s="176" t="s">
        <v>91</v>
      </c>
      <c r="AY167" s="14" t="s">
        <v>158</v>
      </c>
      <c r="BE167" s="177">
        <f>IF(N167="základná",J167,0)</f>
        <v>0</v>
      </c>
      <c r="BF167" s="177">
        <f>IF(N167="znížená",J167,0)</f>
        <v>0</v>
      </c>
      <c r="BG167" s="177">
        <f>IF(N167="zákl. prenesená",J167,0)</f>
        <v>0</v>
      </c>
      <c r="BH167" s="177">
        <f>IF(N167="zníž. prenesená",J167,0)</f>
        <v>0</v>
      </c>
      <c r="BI167" s="177">
        <f>IF(N167="nulová",J167,0)</f>
        <v>0</v>
      </c>
      <c r="BJ167" s="14" t="s">
        <v>91</v>
      </c>
      <c r="BK167" s="177">
        <f>ROUND(I167*H167,2)</f>
        <v>0</v>
      </c>
      <c r="BL167" s="14" t="s">
        <v>224</v>
      </c>
      <c r="BM167" s="176" t="s">
        <v>296</v>
      </c>
    </row>
    <row r="168" spans="1:65" s="2" customFormat="1" ht="16.5" customHeight="1">
      <c r="A168" s="29"/>
      <c r="B168" s="163"/>
      <c r="C168" s="164" t="s">
        <v>297</v>
      </c>
      <c r="D168" s="164" t="s">
        <v>160</v>
      </c>
      <c r="E168" s="165" t="s">
        <v>298</v>
      </c>
      <c r="F168" s="166" t="s">
        <v>299</v>
      </c>
      <c r="G168" s="167" t="s">
        <v>231</v>
      </c>
      <c r="H168" s="168">
        <v>3</v>
      </c>
      <c r="I168" s="169"/>
      <c r="J168" s="170">
        <f>ROUND(I168*H168,2)</f>
        <v>0</v>
      </c>
      <c r="K168" s="249"/>
      <c r="L168" s="251"/>
      <c r="M168" s="250" t="s">
        <v>1</v>
      </c>
      <c r="N168" s="173" t="s">
        <v>44</v>
      </c>
      <c r="O168" s="55"/>
      <c r="P168" s="174">
        <f>O168*H168</f>
        <v>0</v>
      </c>
      <c r="Q168" s="174">
        <v>0</v>
      </c>
      <c r="R168" s="174">
        <f>Q168*H168</f>
        <v>0</v>
      </c>
      <c r="S168" s="174">
        <v>1.8699999999999999E-3</v>
      </c>
      <c r="T168" s="175">
        <f>S168*H168</f>
        <v>5.6099999999999995E-3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224</v>
      </c>
      <c r="AT168" s="176" t="s">
        <v>160</v>
      </c>
      <c r="AU168" s="176" t="s">
        <v>91</v>
      </c>
      <c r="AY168" s="14" t="s">
        <v>158</v>
      </c>
      <c r="BE168" s="177">
        <f>IF(N168="základná",J168,0)</f>
        <v>0</v>
      </c>
      <c r="BF168" s="177">
        <f>IF(N168="znížená",J168,0)</f>
        <v>0</v>
      </c>
      <c r="BG168" s="177">
        <f>IF(N168="zákl. prenesená",J168,0)</f>
        <v>0</v>
      </c>
      <c r="BH168" s="177">
        <f>IF(N168="zníž. prenesená",J168,0)</f>
        <v>0</v>
      </c>
      <c r="BI168" s="177">
        <f>IF(N168="nulová",J168,0)</f>
        <v>0</v>
      </c>
      <c r="BJ168" s="14" t="s">
        <v>91</v>
      </c>
      <c r="BK168" s="177">
        <f>ROUND(I168*H168,2)</f>
        <v>0</v>
      </c>
      <c r="BL168" s="14" t="s">
        <v>224</v>
      </c>
      <c r="BM168" s="176" t="s">
        <v>300</v>
      </c>
    </row>
    <row r="169" spans="1:65" s="12" customFormat="1" ht="22.9" customHeight="1">
      <c r="B169" s="150"/>
      <c r="D169" s="151" t="s">
        <v>77</v>
      </c>
      <c r="E169" s="161" t="s">
        <v>301</v>
      </c>
      <c r="F169" s="161" t="s">
        <v>302</v>
      </c>
      <c r="I169" s="153"/>
      <c r="J169" s="162">
        <f>BK169</f>
        <v>0</v>
      </c>
      <c r="L169" s="150"/>
      <c r="M169" s="155"/>
      <c r="N169" s="156"/>
      <c r="O169" s="156"/>
      <c r="P169" s="157">
        <f>P170</f>
        <v>0</v>
      </c>
      <c r="Q169" s="156"/>
      <c r="R169" s="157">
        <f>R170</f>
        <v>0</v>
      </c>
      <c r="S169" s="156"/>
      <c r="T169" s="158">
        <f>T170</f>
        <v>1.008E-2</v>
      </c>
      <c r="AR169" s="151" t="s">
        <v>91</v>
      </c>
      <c r="AT169" s="159" t="s">
        <v>77</v>
      </c>
      <c r="AU169" s="159" t="s">
        <v>85</v>
      </c>
      <c r="AY169" s="151" t="s">
        <v>158</v>
      </c>
      <c r="BK169" s="160">
        <f>BK170</f>
        <v>0</v>
      </c>
    </row>
    <row r="170" spans="1:65" s="2" customFormat="1" ht="16.5" customHeight="1">
      <c r="A170" s="29"/>
      <c r="B170" s="163"/>
      <c r="C170" s="164" t="s">
        <v>303</v>
      </c>
      <c r="D170" s="164" t="s">
        <v>160</v>
      </c>
      <c r="E170" s="165" t="s">
        <v>304</v>
      </c>
      <c r="F170" s="166" t="s">
        <v>305</v>
      </c>
      <c r="G170" s="167" t="s">
        <v>231</v>
      </c>
      <c r="H170" s="168">
        <v>3.36</v>
      </c>
      <c r="I170" s="169"/>
      <c r="J170" s="170">
        <f>ROUND(I170*H170,2)</f>
        <v>0</v>
      </c>
      <c r="K170" s="249"/>
      <c r="L170" s="251"/>
      <c r="M170" s="250" t="s">
        <v>1</v>
      </c>
      <c r="N170" s="173" t="s">
        <v>44</v>
      </c>
      <c r="O170" s="55"/>
      <c r="P170" s="174">
        <f>O170*H170</f>
        <v>0</v>
      </c>
      <c r="Q170" s="174">
        <v>0</v>
      </c>
      <c r="R170" s="174">
        <f>Q170*H170</f>
        <v>0</v>
      </c>
      <c r="S170" s="174">
        <v>3.0000000000000001E-3</v>
      </c>
      <c r="T170" s="175">
        <f>S170*H170</f>
        <v>1.008E-2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224</v>
      </c>
      <c r="AT170" s="176" t="s">
        <v>160</v>
      </c>
      <c r="AU170" s="176" t="s">
        <v>91</v>
      </c>
      <c r="AY170" s="14" t="s">
        <v>158</v>
      </c>
      <c r="BE170" s="177">
        <f>IF(N170="základná",J170,0)</f>
        <v>0</v>
      </c>
      <c r="BF170" s="177">
        <f>IF(N170="znížená",J170,0)</f>
        <v>0</v>
      </c>
      <c r="BG170" s="177">
        <f>IF(N170="zákl. prenesená",J170,0)</f>
        <v>0</v>
      </c>
      <c r="BH170" s="177">
        <f>IF(N170="zníž. prenesená",J170,0)</f>
        <v>0</v>
      </c>
      <c r="BI170" s="177">
        <f>IF(N170="nulová",J170,0)</f>
        <v>0</v>
      </c>
      <c r="BJ170" s="14" t="s">
        <v>91</v>
      </c>
      <c r="BK170" s="177">
        <f>ROUND(I170*H170,2)</f>
        <v>0</v>
      </c>
      <c r="BL170" s="14" t="s">
        <v>224</v>
      </c>
      <c r="BM170" s="176" t="s">
        <v>306</v>
      </c>
    </row>
    <row r="171" spans="1:65" s="12" customFormat="1" ht="22.9" customHeight="1">
      <c r="B171" s="150"/>
      <c r="D171" s="151" t="s">
        <v>77</v>
      </c>
      <c r="E171" s="161" t="s">
        <v>307</v>
      </c>
      <c r="F171" s="161" t="s">
        <v>308</v>
      </c>
      <c r="I171" s="153"/>
      <c r="J171" s="162">
        <f>BK171</f>
        <v>0</v>
      </c>
      <c r="L171" s="150"/>
      <c r="M171" s="155"/>
      <c r="N171" s="156"/>
      <c r="O171" s="156"/>
      <c r="P171" s="157">
        <f>SUM(P172:P173)</f>
        <v>0</v>
      </c>
      <c r="Q171" s="156"/>
      <c r="R171" s="157">
        <f>SUM(R172:R173)</f>
        <v>0</v>
      </c>
      <c r="S171" s="156"/>
      <c r="T171" s="158">
        <f>SUM(T172:T173)</f>
        <v>1.1667499999999997</v>
      </c>
      <c r="AR171" s="151" t="s">
        <v>91</v>
      </c>
      <c r="AT171" s="159" t="s">
        <v>77</v>
      </c>
      <c r="AU171" s="159" t="s">
        <v>85</v>
      </c>
      <c r="AY171" s="151" t="s">
        <v>158</v>
      </c>
      <c r="BK171" s="160">
        <f>SUM(BK172:BK173)</f>
        <v>0</v>
      </c>
    </row>
    <row r="172" spans="1:65" s="2" customFormat="1" ht="16.5" customHeight="1">
      <c r="A172" s="29"/>
      <c r="B172" s="163"/>
      <c r="C172" s="164" t="s">
        <v>309</v>
      </c>
      <c r="D172" s="164" t="s">
        <v>160</v>
      </c>
      <c r="E172" s="165" t="s">
        <v>310</v>
      </c>
      <c r="F172" s="166" t="s">
        <v>311</v>
      </c>
      <c r="G172" s="167" t="s">
        <v>163</v>
      </c>
      <c r="H172" s="168">
        <v>63.875</v>
      </c>
      <c r="I172" s="169"/>
      <c r="J172" s="170">
        <f>ROUND(I172*H172,2)</f>
        <v>0</v>
      </c>
      <c r="K172" s="249"/>
      <c r="L172" s="251"/>
      <c r="M172" s="250" t="s">
        <v>1</v>
      </c>
      <c r="N172" s="173" t="s">
        <v>44</v>
      </c>
      <c r="O172" s="55"/>
      <c r="P172" s="174">
        <f>O172*H172</f>
        <v>0</v>
      </c>
      <c r="Q172" s="174">
        <v>0</v>
      </c>
      <c r="R172" s="174">
        <f>Q172*H172</f>
        <v>0</v>
      </c>
      <c r="S172" s="174">
        <v>1.7999999999999999E-2</v>
      </c>
      <c r="T172" s="175">
        <f>S172*H172</f>
        <v>1.1497499999999998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224</v>
      </c>
      <c r="AT172" s="176" t="s">
        <v>160</v>
      </c>
      <c r="AU172" s="176" t="s">
        <v>91</v>
      </c>
      <c r="AY172" s="14" t="s">
        <v>158</v>
      </c>
      <c r="BE172" s="177">
        <f>IF(N172="základná",J172,0)</f>
        <v>0</v>
      </c>
      <c r="BF172" s="177">
        <f>IF(N172="znížená",J172,0)</f>
        <v>0</v>
      </c>
      <c r="BG172" s="177">
        <f>IF(N172="zákl. prenesená",J172,0)</f>
        <v>0</v>
      </c>
      <c r="BH172" s="177">
        <f>IF(N172="zníž. prenesená",J172,0)</f>
        <v>0</v>
      </c>
      <c r="BI172" s="177">
        <f>IF(N172="nulová",J172,0)</f>
        <v>0</v>
      </c>
      <c r="BJ172" s="14" t="s">
        <v>91</v>
      </c>
      <c r="BK172" s="177">
        <f>ROUND(I172*H172,2)</f>
        <v>0</v>
      </c>
      <c r="BL172" s="14" t="s">
        <v>224</v>
      </c>
      <c r="BM172" s="176" t="s">
        <v>312</v>
      </c>
    </row>
    <row r="173" spans="1:65" s="2" customFormat="1" ht="16.5" customHeight="1">
      <c r="A173" s="29"/>
      <c r="B173" s="163"/>
      <c r="C173" s="164" t="s">
        <v>313</v>
      </c>
      <c r="D173" s="164" t="s">
        <v>160</v>
      </c>
      <c r="E173" s="165" t="s">
        <v>314</v>
      </c>
      <c r="F173" s="166" t="s">
        <v>315</v>
      </c>
      <c r="G173" s="167" t="s">
        <v>231</v>
      </c>
      <c r="H173" s="168">
        <v>1</v>
      </c>
      <c r="I173" s="169"/>
      <c r="J173" s="170">
        <f>ROUND(I173*H173,2)</f>
        <v>0</v>
      </c>
      <c r="K173" s="249"/>
      <c r="L173" s="251"/>
      <c r="M173" s="250" t="s">
        <v>1</v>
      </c>
      <c r="N173" s="173" t="s">
        <v>44</v>
      </c>
      <c r="O173" s="55"/>
      <c r="P173" s="174">
        <f>O173*H173</f>
        <v>0</v>
      </c>
      <c r="Q173" s="174">
        <v>0</v>
      </c>
      <c r="R173" s="174">
        <f>Q173*H173</f>
        <v>0</v>
      </c>
      <c r="S173" s="174">
        <v>1.7000000000000001E-2</v>
      </c>
      <c r="T173" s="175">
        <f>S173*H173</f>
        <v>1.7000000000000001E-2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224</v>
      </c>
      <c r="AT173" s="176" t="s">
        <v>160</v>
      </c>
      <c r="AU173" s="176" t="s">
        <v>91</v>
      </c>
      <c r="AY173" s="14" t="s">
        <v>158</v>
      </c>
      <c r="BE173" s="177">
        <f>IF(N173="základná",J173,0)</f>
        <v>0</v>
      </c>
      <c r="BF173" s="177">
        <f>IF(N173="znížená",J173,0)</f>
        <v>0</v>
      </c>
      <c r="BG173" s="177">
        <f>IF(N173="zákl. prenesená",J173,0)</f>
        <v>0</v>
      </c>
      <c r="BH173" s="177">
        <f>IF(N173="zníž. prenesená",J173,0)</f>
        <v>0</v>
      </c>
      <c r="BI173" s="177">
        <f>IF(N173="nulová",J173,0)</f>
        <v>0</v>
      </c>
      <c r="BJ173" s="14" t="s">
        <v>91</v>
      </c>
      <c r="BK173" s="177">
        <f>ROUND(I173*H173,2)</f>
        <v>0</v>
      </c>
      <c r="BL173" s="14" t="s">
        <v>224</v>
      </c>
      <c r="BM173" s="176" t="s">
        <v>316</v>
      </c>
    </row>
    <row r="174" spans="1:65" s="12" customFormat="1" ht="22.9" customHeight="1">
      <c r="B174" s="150"/>
      <c r="D174" s="151" t="s">
        <v>77</v>
      </c>
      <c r="E174" s="161" t="s">
        <v>317</v>
      </c>
      <c r="F174" s="161" t="s">
        <v>318</v>
      </c>
      <c r="I174" s="153"/>
      <c r="J174" s="162">
        <f>BK174</f>
        <v>0</v>
      </c>
      <c r="L174" s="150"/>
      <c r="M174" s="155"/>
      <c r="N174" s="156"/>
      <c r="O174" s="156"/>
      <c r="P174" s="157">
        <f>P175</f>
        <v>0</v>
      </c>
      <c r="Q174" s="156"/>
      <c r="R174" s="157">
        <f>R175</f>
        <v>0</v>
      </c>
      <c r="S174" s="156"/>
      <c r="T174" s="158">
        <f>T175</f>
        <v>0</v>
      </c>
      <c r="AR174" s="151" t="s">
        <v>91</v>
      </c>
      <c r="AT174" s="159" t="s">
        <v>77</v>
      </c>
      <c r="AU174" s="159" t="s">
        <v>85</v>
      </c>
      <c r="AY174" s="151" t="s">
        <v>158</v>
      </c>
      <c r="BK174" s="160">
        <f>BK175</f>
        <v>0</v>
      </c>
    </row>
    <row r="175" spans="1:65" s="2" customFormat="1" ht="22.5" customHeight="1">
      <c r="A175" s="29"/>
      <c r="B175" s="163"/>
      <c r="C175" s="164" t="s">
        <v>319</v>
      </c>
      <c r="D175" s="164" t="s">
        <v>160</v>
      </c>
      <c r="E175" s="165" t="s">
        <v>320</v>
      </c>
      <c r="F175" s="166" t="s">
        <v>321</v>
      </c>
      <c r="G175" s="167" t="s">
        <v>231</v>
      </c>
      <c r="H175" s="168">
        <v>5</v>
      </c>
      <c r="I175" s="169"/>
      <c r="J175" s="170">
        <f>ROUND(I175*H175,2)</f>
        <v>0</v>
      </c>
      <c r="K175" s="249"/>
      <c r="L175" s="251"/>
      <c r="M175" s="250" t="s">
        <v>1</v>
      </c>
      <c r="N175" s="173" t="s">
        <v>44</v>
      </c>
      <c r="O175" s="55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224</v>
      </c>
      <c r="AT175" s="176" t="s">
        <v>160</v>
      </c>
      <c r="AU175" s="176" t="s">
        <v>91</v>
      </c>
      <c r="AY175" s="14" t="s">
        <v>158</v>
      </c>
      <c r="BE175" s="177">
        <f>IF(N175="základná",J175,0)</f>
        <v>0</v>
      </c>
      <c r="BF175" s="177">
        <f>IF(N175="znížená",J175,0)</f>
        <v>0</v>
      </c>
      <c r="BG175" s="177">
        <f>IF(N175="zákl. prenesená",J175,0)</f>
        <v>0</v>
      </c>
      <c r="BH175" s="177">
        <f>IF(N175="zníž. prenesená",J175,0)</f>
        <v>0</v>
      </c>
      <c r="BI175" s="177">
        <f>IF(N175="nulová",J175,0)</f>
        <v>0</v>
      </c>
      <c r="BJ175" s="14" t="s">
        <v>91</v>
      </c>
      <c r="BK175" s="177">
        <f>ROUND(I175*H175,2)</f>
        <v>0</v>
      </c>
      <c r="BL175" s="14" t="s">
        <v>224</v>
      </c>
      <c r="BM175" s="176" t="s">
        <v>322</v>
      </c>
    </row>
    <row r="176" spans="1:65" s="12" customFormat="1" ht="25.9" customHeight="1">
      <c r="B176" s="150"/>
      <c r="D176" s="151" t="s">
        <v>77</v>
      </c>
      <c r="E176" s="152" t="s">
        <v>323</v>
      </c>
      <c r="F176" s="152" t="s">
        <v>324</v>
      </c>
      <c r="I176" s="153"/>
      <c r="J176" s="154">
        <f>BK176</f>
        <v>0</v>
      </c>
      <c r="L176" s="150"/>
      <c r="M176" s="155"/>
      <c r="N176" s="156"/>
      <c r="O176" s="156"/>
      <c r="P176" s="157">
        <f>P177+P178+P179</f>
        <v>0</v>
      </c>
      <c r="Q176" s="156"/>
      <c r="R176" s="157">
        <f>R177+R178+R179</f>
        <v>0</v>
      </c>
      <c r="S176" s="156"/>
      <c r="T176" s="158">
        <f>T177+T178+T179</f>
        <v>0</v>
      </c>
      <c r="AR176" s="151" t="s">
        <v>177</v>
      </c>
      <c r="AT176" s="159" t="s">
        <v>77</v>
      </c>
      <c r="AU176" s="159" t="s">
        <v>78</v>
      </c>
      <c r="AY176" s="151" t="s">
        <v>158</v>
      </c>
      <c r="BK176" s="160">
        <f>BK177+BK178+BK179</f>
        <v>0</v>
      </c>
    </row>
    <row r="177" spans="1:65" s="2" customFormat="1" ht="16.5" customHeight="1">
      <c r="A177" s="29"/>
      <c r="B177" s="163"/>
      <c r="C177" s="164" t="s">
        <v>325</v>
      </c>
      <c r="D177" s="164" t="s">
        <v>160</v>
      </c>
      <c r="E177" s="165" t="s">
        <v>326</v>
      </c>
      <c r="F177" s="166" t="s">
        <v>327</v>
      </c>
      <c r="G177" s="167" t="s">
        <v>328</v>
      </c>
      <c r="H177" s="168">
        <v>1</v>
      </c>
      <c r="I177" s="169"/>
      <c r="J177" s="170">
        <f>ROUND(I177*H177,2)</f>
        <v>0</v>
      </c>
      <c r="K177" s="249"/>
      <c r="L177" s="252"/>
      <c r="M177" s="250" t="s">
        <v>1</v>
      </c>
      <c r="N177" s="173" t="s">
        <v>44</v>
      </c>
      <c r="O177" s="55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329</v>
      </c>
      <c r="AT177" s="176" t="s">
        <v>160</v>
      </c>
      <c r="AU177" s="176" t="s">
        <v>85</v>
      </c>
      <c r="AY177" s="14" t="s">
        <v>158</v>
      </c>
      <c r="BE177" s="177">
        <f>IF(N177="základná",J177,0)</f>
        <v>0</v>
      </c>
      <c r="BF177" s="177">
        <f>IF(N177="znížená",J177,0)</f>
        <v>0</v>
      </c>
      <c r="BG177" s="177">
        <f>IF(N177="zákl. prenesená",J177,0)</f>
        <v>0</v>
      </c>
      <c r="BH177" s="177">
        <f>IF(N177="zníž. prenesená",J177,0)</f>
        <v>0</v>
      </c>
      <c r="BI177" s="177">
        <f>IF(N177="nulová",J177,0)</f>
        <v>0</v>
      </c>
      <c r="BJ177" s="14" t="s">
        <v>91</v>
      </c>
      <c r="BK177" s="177">
        <f>ROUND(I177*H177,2)</f>
        <v>0</v>
      </c>
      <c r="BL177" s="14" t="s">
        <v>329</v>
      </c>
      <c r="BM177" s="176" t="s">
        <v>330</v>
      </c>
    </row>
    <row r="178" spans="1:65" s="2" customFormat="1" ht="16.5" customHeight="1">
      <c r="A178" s="29"/>
      <c r="B178" s="163"/>
      <c r="C178" s="164" t="s">
        <v>331</v>
      </c>
      <c r="D178" s="164" t="s">
        <v>160</v>
      </c>
      <c r="E178" s="165" t="s">
        <v>332</v>
      </c>
      <c r="F178" s="166" t="s">
        <v>333</v>
      </c>
      <c r="G178" s="167" t="s">
        <v>206</v>
      </c>
      <c r="H178" s="168">
        <v>1</v>
      </c>
      <c r="I178" s="169"/>
      <c r="J178" s="170">
        <f>ROUND(I178*H178,2)</f>
        <v>0</v>
      </c>
      <c r="K178" s="249"/>
      <c r="L178" s="252"/>
      <c r="M178" s="250" t="s">
        <v>1</v>
      </c>
      <c r="N178" s="173" t="s">
        <v>44</v>
      </c>
      <c r="O178" s="55"/>
      <c r="P178" s="174">
        <f>O178*H178</f>
        <v>0</v>
      </c>
      <c r="Q178" s="174">
        <v>0</v>
      </c>
      <c r="R178" s="174">
        <f>Q178*H178</f>
        <v>0</v>
      </c>
      <c r="S178" s="174">
        <v>0</v>
      </c>
      <c r="T178" s="175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329</v>
      </c>
      <c r="AT178" s="176" t="s">
        <v>160</v>
      </c>
      <c r="AU178" s="176" t="s">
        <v>85</v>
      </c>
      <c r="AY178" s="14" t="s">
        <v>158</v>
      </c>
      <c r="BE178" s="177">
        <f>IF(N178="základná",J178,0)</f>
        <v>0</v>
      </c>
      <c r="BF178" s="177">
        <f>IF(N178="znížená",J178,0)</f>
        <v>0</v>
      </c>
      <c r="BG178" s="177">
        <f>IF(N178="zákl. prenesená",J178,0)</f>
        <v>0</v>
      </c>
      <c r="BH178" s="177">
        <f>IF(N178="zníž. prenesená",J178,0)</f>
        <v>0</v>
      </c>
      <c r="BI178" s="177">
        <f>IF(N178="nulová",J178,0)</f>
        <v>0</v>
      </c>
      <c r="BJ178" s="14" t="s">
        <v>91</v>
      </c>
      <c r="BK178" s="177">
        <f>ROUND(I178*H178,2)</f>
        <v>0</v>
      </c>
      <c r="BL178" s="14" t="s">
        <v>329</v>
      </c>
      <c r="BM178" s="176" t="s">
        <v>334</v>
      </c>
    </row>
    <row r="179" spans="1:65" s="12" customFormat="1" ht="22.9" customHeight="1">
      <c r="B179" s="150"/>
      <c r="D179" s="151" t="s">
        <v>77</v>
      </c>
      <c r="E179" s="161" t="s">
        <v>335</v>
      </c>
      <c r="F179" s="161" t="s">
        <v>336</v>
      </c>
      <c r="I179" s="153"/>
      <c r="J179" s="162">
        <f>BK179</f>
        <v>0</v>
      </c>
      <c r="L179" s="150"/>
      <c r="M179" s="155"/>
      <c r="N179" s="156"/>
      <c r="O179" s="156"/>
      <c r="P179" s="157">
        <f>SUM(P180:P181)</f>
        <v>0</v>
      </c>
      <c r="Q179" s="156"/>
      <c r="R179" s="157">
        <f>SUM(R180:R181)</f>
        <v>0</v>
      </c>
      <c r="S179" s="156"/>
      <c r="T179" s="158">
        <f>SUM(T180:T181)</f>
        <v>0</v>
      </c>
      <c r="AR179" s="151" t="s">
        <v>177</v>
      </c>
      <c r="AT179" s="159" t="s">
        <v>77</v>
      </c>
      <c r="AU179" s="159" t="s">
        <v>85</v>
      </c>
      <c r="AY179" s="151" t="s">
        <v>158</v>
      </c>
      <c r="BK179" s="160">
        <f>SUM(BK180:BK181)</f>
        <v>0</v>
      </c>
    </row>
    <row r="180" spans="1:65" s="2" customFormat="1" ht="16.5" customHeight="1">
      <c r="A180" s="29"/>
      <c r="B180" s="163"/>
      <c r="C180" s="164" t="s">
        <v>337</v>
      </c>
      <c r="D180" s="164" t="s">
        <v>160</v>
      </c>
      <c r="E180" s="165" t="s">
        <v>338</v>
      </c>
      <c r="F180" s="166" t="s">
        <v>339</v>
      </c>
      <c r="G180" s="167" t="s">
        <v>340</v>
      </c>
      <c r="H180" s="168">
        <v>750</v>
      </c>
      <c r="I180" s="169"/>
      <c r="J180" s="170">
        <f>ROUND(I180*H180,2)</f>
        <v>0</v>
      </c>
      <c r="K180" s="171"/>
      <c r="L180" s="30"/>
      <c r="M180" s="172" t="s">
        <v>1</v>
      </c>
      <c r="N180" s="173" t="s">
        <v>44</v>
      </c>
      <c r="O180" s="55"/>
      <c r="P180" s="174">
        <f>O180*H180</f>
        <v>0</v>
      </c>
      <c r="Q180" s="174">
        <v>0</v>
      </c>
      <c r="R180" s="174">
        <f>Q180*H180</f>
        <v>0</v>
      </c>
      <c r="S180" s="174">
        <v>0</v>
      </c>
      <c r="T180" s="175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329</v>
      </c>
      <c r="AT180" s="176" t="s">
        <v>160</v>
      </c>
      <c r="AU180" s="176" t="s">
        <v>91</v>
      </c>
      <c r="AY180" s="14" t="s">
        <v>158</v>
      </c>
      <c r="BE180" s="177">
        <f>IF(N180="základná",J180,0)</f>
        <v>0</v>
      </c>
      <c r="BF180" s="177">
        <f>IF(N180="znížená",J180,0)</f>
        <v>0</v>
      </c>
      <c r="BG180" s="177">
        <f>IF(N180="zákl. prenesená",J180,0)</f>
        <v>0</v>
      </c>
      <c r="BH180" s="177">
        <f>IF(N180="zníž. prenesená",J180,0)</f>
        <v>0</v>
      </c>
      <c r="BI180" s="177">
        <f>IF(N180="nulová",J180,0)</f>
        <v>0</v>
      </c>
      <c r="BJ180" s="14" t="s">
        <v>91</v>
      </c>
      <c r="BK180" s="177">
        <f>ROUND(I180*H180,2)</f>
        <v>0</v>
      </c>
      <c r="BL180" s="14" t="s">
        <v>329</v>
      </c>
      <c r="BM180" s="176" t="s">
        <v>341</v>
      </c>
    </row>
    <row r="181" spans="1:65" s="2" customFormat="1" ht="16.5" customHeight="1">
      <c r="A181" s="29"/>
      <c r="B181" s="163"/>
      <c r="C181" s="164" t="s">
        <v>342</v>
      </c>
      <c r="D181" s="164" t="s">
        <v>160</v>
      </c>
      <c r="E181" s="165" t="s">
        <v>343</v>
      </c>
      <c r="F181" s="166" t="s">
        <v>344</v>
      </c>
      <c r="G181" s="167" t="s">
        <v>340</v>
      </c>
      <c r="H181" s="168">
        <v>300</v>
      </c>
      <c r="I181" s="169"/>
      <c r="J181" s="170">
        <f>ROUND(I181*H181,2)</f>
        <v>0</v>
      </c>
      <c r="K181" s="171"/>
      <c r="L181" s="30"/>
      <c r="M181" s="178" t="s">
        <v>1</v>
      </c>
      <c r="N181" s="179" t="s">
        <v>44</v>
      </c>
      <c r="O181" s="180"/>
      <c r="P181" s="181">
        <f>O181*H181</f>
        <v>0</v>
      </c>
      <c r="Q181" s="181">
        <v>0</v>
      </c>
      <c r="R181" s="181">
        <f>Q181*H181</f>
        <v>0</v>
      </c>
      <c r="S181" s="181">
        <v>0</v>
      </c>
      <c r="T181" s="182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329</v>
      </c>
      <c r="AT181" s="176" t="s">
        <v>160</v>
      </c>
      <c r="AU181" s="176" t="s">
        <v>91</v>
      </c>
      <c r="AY181" s="14" t="s">
        <v>158</v>
      </c>
      <c r="BE181" s="177">
        <f>IF(N181="základná",J181,0)</f>
        <v>0</v>
      </c>
      <c r="BF181" s="177">
        <f>IF(N181="znížená",J181,0)</f>
        <v>0</v>
      </c>
      <c r="BG181" s="177">
        <f>IF(N181="zákl. prenesená",J181,0)</f>
        <v>0</v>
      </c>
      <c r="BH181" s="177">
        <f>IF(N181="zníž. prenesená",J181,0)</f>
        <v>0</v>
      </c>
      <c r="BI181" s="177">
        <f>IF(N181="nulová",J181,0)</f>
        <v>0</v>
      </c>
      <c r="BJ181" s="14" t="s">
        <v>91</v>
      </c>
      <c r="BK181" s="177">
        <f>ROUND(I181*H181,2)</f>
        <v>0</v>
      </c>
      <c r="BL181" s="14" t="s">
        <v>329</v>
      </c>
      <c r="BM181" s="176" t="s">
        <v>345</v>
      </c>
    </row>
    <row r="182" spans="1:65" s="2" customFormat="1" ht="6.95" customHeight="1">
      <c r="A182" s="29"/>
      <c r="B182" s="44"/>
      <c r="C182" s="45"/>
      <c r="D182" s="45"/>
      <c r="E182" s="45"/>
      <c r="F182" s="45"/>
      <c r="G182" s="45"/>
      <c r="H182" s="45"/>
      <c r="I182" s="122"/>
      <c r="J182" s="45"/>
      <c r="K182" s="45"/>
      <c r="L182" s="30"/>
      <c r="M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</sheetData>
  <autoFilter ref="C129:K181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2"/>
  <sheetViews>
    <sheetView showGridLines="0" topLeftCell="A324" workbookViewId="0">
      <selection activeCell="I346" sqref="I34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2.5" style="95" customWidth="1"/>
    <col min="10" max="10" width="13" style="1" customWidth="1"/>
    <col min="11" max="11" width="20.1640625" style="1" hidden="1" customWidth="1"/>
    <col min="12" max="12" width="12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1" customFormat="1" ht="12" customHeight="1">
      <c r="B8" s="17"/>
      <c r="D8" s="24" t="s">
        <v>125</v>
      </c>
      <c r="I8" s="95"/>
      <c r="L8" s="17"/>
    </row>
    <row r="9" spans="1:46" s="2" customFormat="1" ht="16.5" customHeight="1">
      <c r="A9" s="29"/>
      <c r="B9" s="30"/>
      <c r="C9" s="29"/>
      <c r="D9" s="29"/>
      <c r="E9" s="245" t="s">
        <v>126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127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6" t="s">
        <v>346</v>
      </c>
      <c r="F11" s="244"/>
      <c r="G11" s="244"/>
      <c r="H11" s="244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99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99" t="s">
        <v>21</v>
      </c>
      <c r="J14" s="52" t="str">
        <f>'Rekapitulácia stavby'!AN8</f>
        <v>17.4.2020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99" t="s">
        <v>24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99" t="s">
        <v>26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99" t="s">
        <v>24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16"/>
      <c r="G20" s="216"/>
      <c r="H20" s="216"/>
      <c r="I20" s="99" t="s">
        <v>26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99" t="s">
        <v>24</v>
      </c>
      <c r="J22" s="22" t="s">
        <v>30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31</v>
      </c>
      <c r="F23" s="29"/>
      <c r="G23" s="29"/>
      <c r="H23" s="29"/>
      <c r="I23" s="99" t="s">
        <v>26</v>
      </c>
      <c r="J23" s="22" t="s">
        <v>32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34</v>
      </c>
      <c r="E25" s="29"/>
      <c r="F25" s="29"/>
      <c r="G25" s="29"/>
      <c r="H25" s="29"/>
      <c r="I25" s="99" t="s">
        <v>24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35</v>
      </c>
      <c r="F26" s="29"/>
      <c r="G26" s="29"/>
      <c r="H26" s="29"/>
      <c r="I26" s="99" t="s">
        <v>26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35.25" customHeight="1">
      <c r="A29" s="100"/>
      <c r="B29" s="101"/>
      <c r="C29" s="100"/>
      <c r="D29" s="100"/>
      <c r="E29" s="221" t="s">
        <v>37</v>
      </c>
      <c r="F29" s="221"/>
      <c r="G29" s="221"/>
      <c r="H29" s="221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38</v>
      </c>
      <c r="E32" s="29"/>
      <c r="F32" s="29"/>
      <c r="G32" s="29"/>
      <c r="H32" s="29"/>
      <c r="I32" s="98"/>
      <c r="J32" s="68">
        <f>ROUND(J141,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6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42</v>
      </c>
      <c r="E35" s="24" t="s">
        <v>43</v>
      </c>
      <c r="F35" s="108">
        <f>ROUND((SUM(BE141:BE341)),  2)</f>
        <v>0</v>
      </c>
      <c r="G35" s="29"/>
      <c r="H35" s="29"/>
      <c r="I35" s="109">
        <v>0.2</v>
      </c>
      <c r="J35" s="108">
        <f>ROUND(((SUM(BE141:BE341))*I35),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44</v>
      </c>
      <c r="F36" s="108">
        <f>ROUND((SUM(BF141:BF341)),  2)</f>
        <v>0</v>
      </c>
      <c r="G36" s="29"/>
      <c r="H36" s="29"/>
      <c r="I36" s="109">
        <v>0.2</v>
      </c>
      <c r="J36" s="108">
        <f>ROUND(((SUM(BF141:BF341))*I36),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8">
        <f>ROUND((SUM(BG141:BG341)),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46</v>
      </c>
      <c r="F38" s="108">
        <f>ROUND((SUM(BH141:BH341)),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47</v>
      </c>
      <c r="F39" s="108">
        <f>ROUND((SUM(BI141:BI341)),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48</v>
      </c>
      <c r="E41" s="57"/>
      <c r="F41" s="57"/>
      <c r="G41" s="112" t="s">
        <v>49</v>
      </c>
      <c r="H41" s="113" t="s">
        <v>50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125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45" t="s">
        <v>126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127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6" t="str">
        <f>E11</f>
        <v>002 - Nové konštrukcie</v>
      </c>
      <c r="F89" s="244"/>
      <c r="G89" s="244"/>
      <c r="H89" s="244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k.ú. Trnava, p.č. 8812/6, 8812/1</v>
      </c>
      <c r="G91" s="29"/>
      <c r="H91" s="29"/>
      <c r="I91" s="99" t="s">
        <v>21</v>
      </c>
      <c r="J91" s="52" t="str">
        <f>IF(J14="","",J14)</f>
        <v>17.4.2020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23</v>
      </c>
      <c r="D93" s="29"/>
      <c r="E93" s="29"/>
      <c r="F93" s="22" t="str">
        <f>E17</f>
        <v>Mesto Trnava, Hlavná 1, 91771 Trnava</v>
      </c>
      <c r="G93" s="29"/>
      <c r="H93" s="29"/>
      <c r="I93" s="99" t="s">
        <v>29</v>
      </c>
      <c r="J93" s="27" t="str">
        <f>E23</f>
        <v>alfaPROJEKT,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99" t="s">
        <v>34</v>
      </c>
      <c r="J94" s="27" t="str">
        <f>E26</f>
        <v>MS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130</v>
      </c>
      <c r="D96" s="110"/>
      <c r="E96" s="110"/>
      <c r="F96" s="110"/>
      <c r="G96" s="110"/>
      <c r="H96" s="110"/>
      <c r="I96" s="125"/>
      <c r="J96" s="126" t="s">
        <v>131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132</v>
      </c>
      <c r="D98" s="29"/>
      <c r="E98" s="29"/>
      <c r="F98" s="29"/>
      <c r="G98" s="29"/>
      <c r="H98" s="29"/>
      <c r="I98" s="98"/>
      <c r="J98" s="68">
        <f>J141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133</v>
      </c>
    </row>
    <row r="99" spans="1:47" s="9" customFormat="1" ht="24.95" customHeight="1">
      <c r="B99" s="128"/>
      <c r="D99" s="129" t="s">
        <v>134</v>
      </c>
      <c r="E99" s="130"/>
      <c r="F99" s="130"/>
      <c r="G99" s="130"/>
      <c r="H99" s="130"/>
      <c r="I99" s="131"/>
      <c r="J99" s="132">
        <f>J142</f>
        <v>0</v>
      </c>
      <c r="L99" s="128"/>
    </row>
    <row r="100" spans="1:47" s="10" customFormat="1" ht="19.899999999999999" customHeight="1">
      <c r="B100" s="133"/>
      <c r="D100" s="134" t="s">
        <v>347</v>
      </c>
      <c r="E100" s="135"/>
      <c r="F100" s="135"/>
      <c r="G100" s="135"/>
      <c r="H100" s="135"/>
      <c r="I100" s="136"/>
      <c r="J100" s="137">
        <f>J143</f>
        <v>0</v>
      </c>
      <c r="L100" s="133"/>
    </row>
    <row r="101" spans="1:47" s="10" customFormat="1" ht="19.899999999999999" customHeight="1">
      <c r="B101" s="133"/>
      <c r="D101" s="134" t="s">
        <v>348</v>
      </c>
      <c r="E101" s="135"/>
      <c r="F101" s="135"/>
      <c r="G101" s="135"/>
      <c r="H101" s="135"/>
      <c r="I101" s="136"/>
      <c r="J101" s="137">
        <f>J153</f>
        <v>0</v>
      </c>
      <c r="L101" s="133"/>
    </row>
    <row r="102" spans="1:47" s="10" customFormat="1" ht="19.899999999999999" customHeight="1">
      <c r="B102" s="133"/>
      <c r="D102" s="134" t="s">
        <v>349</v>
      </c>
      <c r="E102" s="135"/>
      <c r="F102" s="135"/>
      <c r="G102" s="135"/>
      <c r="H102" s="135"/>
      <c r="I102" s="136"/>
      <c r="J102" s="137">
        <f>J172</f>
        <v>0</v>
      </c>
      <c r="L102" s="133"/>
    </row>
    <row r="103" spans="1:47" s="10" customFormat="1" ht="19.899999999999999" customHeight="1">
      <c r="B103" s="133"/>
      <c r="D103" s="134" t="s">
        <v>350</v>
      </c>
      <c r="E103" s="135"/>
      <c r="F103" s="135"/>
      <c r="G103" s="135"/>
      <c r="H103" s="135"/>
      <c r="I103" s="136"/>
      <c r="J103" s="137">
        <f>J183</f>
        <v>0</v>
      </c>
      <c r="L103" s="133"/>
    </row>
    <row r="104" spans="1:47" s="10" customFormat="1" ht="19.899999999999999" customHeight="1">
      <c r="B104" s="133"/>
      <c r="D104" s="134" t="s">
        <v>351</v>
      </c>
      <c r="E104" s="135"/>
      <c r="F104" s="135"/>
      <c r="G104" s="135"/>
      <c r="H104" s="135"/>
      <c r="I104" s="136"/>
      <c r="J104" s="137">
        <f>J187</f>
        <v>0</v>
      </c>
      <c r="L104" s="133"/>
    </row>
    <row r="105" spans="1:47" s="10" customFormat="1" ht="19.899999999999999" customHeight="1">
      <c r="B105" s="133"/>
      <c r="D105" s="134" t="s">
        <v>136</v>
      </c>
      <c r="E105" s="135"/>
      <c r="F105" s="135"/>
      <c r="G105" s="135"/>
      <c r="H105" s="135"/>
      <c r="I105" s="136"/>
      <c r="J105" s="137">
        <f>J223</f>
        <v>0</v>
      </c>
      <c r="L105" s="133"/>
    </row>
    <row r="106" spans="1:47" s="10" customFormat="1" ht="19.899999999999999" customHeight="1">
      <c r="B106" s="133"/>
      <c r="D106" s="134" t="s">
        <v>352</v>
      </c>
      <c r="E106" s="135"/>
      <c r="F106" s="135"/>
      <c r="G106" s="135"/>
      <c r="H106" s="135"/>
      <c r="I106" s="136"/>
      <c r="J106" s="137">
        <f>J230</f>
        <v>0</v>
      </c>
      <c r="L106" s="133"/>
    </row>
    <row r="107" spans="1:47" s="9" customFormat="1" ht="24.95" customHeight="1">
      <c r="B107" s="128"/>
      <c r="D107" s="129" t="s">
        <v>137</v>
      </c>
      <c r="E107" s="130"/>
      <c r="F107" s="130"/>
      <c r="G107" s="130"/>
      <c r="H107" s="130"/>
      <c r="I107" s="131"/>
      <c r="J107" s="132">
        <f>J232</f>
        <v>0</v>
      </c>
      <c r="L107" s="128"/>
    </row>
    <row r="108" spans="1:47" s="10" customFormat="1" ht="19.899999999999999" customHeight="1">
      <c r="B108" s="133"/>
      <c r="D108" s="134" t="s">
        <v>353</v>
      </c>
      <c r="E108" s="135"/>
      <c r="F108" s="135"/>
      <c r="G108" s="135"/>
      <c r="H108" s="135"/>
      <c r="I108" s="136"/>
      <c r="J108" s="137">
        <f>J233</f>
        <v>0</v>
      </c>
      <c r="L108" s="133"/>
    </row>
    <row r="109" spans="1:47" s="10" customFormat="1" ht="19.899999999999999" customHeight="1">
      <c r="B109" s="133"/>
      <c r="D109" s="134" t="s">
        <v>354</v>
      </c>
      <c r="E109" s="135"/>
      <c r="F109" s="135"/>
      <c r="G109" s="135"/>
      <c r="H109" s="135"/>
      <c r="I109" s="136"/>
      <c r="J109" s="137">
        <f>J263</f>
        <v>0</v>
      </c>
      <c r="L109" s="133"/>
    </row>
    <row r="110" spans="1:47" s="10" customFormat="1" ht="19.899999999999999" customHeight="1">
      <c r="B110" s="133"/>
      <c r="D110" s="134" t="s">
        <v>355</v>
      </c>
      <c r="E110" s="135"/>
      <c r="F110" s="135"/>
      <c r="G110" s="135"/>
      <c r="H110" s="135"/>
      <c r="I110" s="136"/>
      <c r="J110" s="137">
        <f>J277</f>
        <v>0</v>
      </c>
      <c r="L110" s="133"/>
    </row>
    <row r="111" spans="1:47" s="10" customFormat="1" ht="19.899999999999999" customHeight="1">
      <c r="B111" s="133"/>
      <c r="D111" s="134" t="s">
        <v>356</v>
      </c>
      <c r="E111" s="135"/>
      <c r="F111" s="135"/>
      <c r="G111" s="135"/>
      <c r="H111" s="135"/>
      <c r="I111" s="136"/>
      <c r="J111" s="137">
        <f>J296</f>
        <v>0</v>
      </c>
      <c r="L111" s="133"/>
    </row>
    <row r="112" spans="1:47" s="10" customFormat="1" ht="19.899999999999999" customHeight="1">
      <c r="B112" s="133"/>
      <c r="D112" s="134" t="s">
        <v>138</v>
      </c>
      <c r="E112" s="135"/>
      <c r="F112" s="135"/>
      <c r="G112" s="135"/>
      <c r="H112" s="135"/>
      <c r="I112" s="136"/>
      <c r="J112" s="137">
        <f>J304</f>
        <v>0</v>
      </c>
      <c r="L112" s="133"/>
    </row>
    <row r="113" spans="1:31" s="10" customFormat="1" ht="19.899999999999999" customHeight="1">
      <c r="B113" s="133"/>
      <c r="D113" s="134" t="s">
        <v>140</v>
      </c>
      <c r="E113" s="135"/>
      <c r="F113" s="135"/>
      <c r="G113" s="135"/>
      <c r="H113" s="135"/>
      <c r="I113" s="136"/>
      <c r="J113" s="137">
        <f>J308</f>
        <v>0</v>
      </c>
      <c r="L113" s="133"/>
    </row>
    <row r="114" spans="1:31" s="10" customFormat="1" ht="19.899999999999999" customHeight="1">
      <c r="B114" s="133"/>
      <c r="D114" s="134" t="s">
        <v>357</v>
      </c>
      <c r="E114" s="135"/>
      <c r="F114" s="135"/>
      <c r="G114" s="135"/>
      <c r="H114" s="135"/>
      <c r="I114" s="136"/>
      <c r="J114" s="137">
        <f>J321</f>
        <v>0</v>
      </c>
      <c r="L114" s="133"/>
    </row>
    <row r="115" spans="1:31" s="10" customFormat="1" ht="19.899999999999999" customHeight="1">
      <c r="B115" s="133"/>
      <c r="D115" s="134" t="s">
        <v>358</v>
      </c>
      <c r="E115" s="135"/>
      <c r="F115" s="135"/>
      <c r="G115" s="135"/>
      <c r="H115" s="135"/>
      <c r="I115" s="136"/>
      <c r="J115" s="137">
        <f>J326</f>
        <v>0</v>
      </c>
      <c r="L115" s="133"/>
    </row>
    <row r="116" spans="1:31" s="10" customFormat="1" ht="19.899999999999999" customHeight="1">
      <c r="B116" s="133"/>
      <c r="D116" s="134" t="s">
        <v>359</v>
      </c>
      <c r="E116" s="135"/>
      <c r="F116" s="135"/>
      <c r="G116" s="135"/>
      <c r="H116" s="135"/>
      <c r="I116" s="136"/>
      <c r="J116" s="137">
        <f>J330</f>
        <v>0</v>
      </c>
      <c r="L116" s="133"/>
    </row>
    <row r="117" spans="1:31" s="10" customFormat="1" ht="19.899999999999999" customHeight="1">
      <c r="B117" s="133"/>
      <c r="D117" s="134" t="s">
        <v>360</v>
      </c>
      <c r="E117" s="135"/>
      <c r="F117" s="135"/>
      <c r="G117" s="135"/>
      <c r="H117" s="135"/>
      <c r="I117" s="136"/>
      <c r="J117" s="137">
        <f>J335</f>
        <v>0</v>
      </c>
      <c r="L117" s="133"/>
    </row>
    <row r="118" spans="1:31" s="9" customFormat="1" ht="24.95" customHeight="1">
      <c r="B118" s="128"/>
      <c r="D118" s="129" t="s">
        <v>142</v>
      </c>
      <c r="E118" s="130"/>
      <c r="F118" s="130"/>
      <c r="G118" s="130"/>
      <c r="H118" s="130"/>
      <c r="I118" s="131"/>
      <c r="J118" s="132">
        <f>J339</f>
        <v>0</v>
      </c>
      <c r="L118" s="128"/>
    </row>
    <row r="119" spans="1:31" s="10" customFormat="1" ht="19.899999999999999" customHeight="1">
      <c r="B119" s="133"/>
      <c r="D119" s="134" t="s">
        <v>361</v>
      </c>
      <c r="E119" s="135"/>
      <c r="F119" s="135"/>
      <c r="G119" s="135"/>
      <c r="H119" s="135"/>
      <c r="I119" s="136"/>
      <c r="J119" s="137">
        <f>J340</f>
        <v>0</v>
      </c>
      <c r="L119" s="133"/>
    </row>
    <row r="120" spans="1:31" s="2" customFormat="1" ht="21.75" customHeight="1">
      <c r="A120" s="29"/>
      <c r="B120" s="30"/>
      <c r="C120" s="29"/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44"/>
      <c r="C121" s="45"/>
      <c r="D121" s="45"/>
      <c r="E121" s="45"/>
      <c r="F121" s="45"/>
      <c r="G121" s="45"/>
      <c r="H121" s="45"/>
      <c r="I121" s="122"/>
      <c r="J121" s="45"/>
      <c r="K121" s="45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5" spans="1:31" s="2" customFormat="1" ht="6.95" customHeight="1">
      <c r="A125" s="29"/>
      <c r="B125" s="46"/>
      <c r="C125" s="47"/>
      <c r="D125" s="47"/>
      <c r="E125" s="47"/>
      <c r="F125" s="47"/>
      <c r="G125" s="47"/>
      <c r="H125" s="47"/>
      <c r="I125" s="123"/>
      <c r="J125" s="47"/>
      <c r="K125" s="47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4.95" customHeight="1">
      <c r="A126" s="29"/>
      <c r="B126" s="30"/>
      <c r="C126" s="18" t="s">
        <v>144</v>
      </c>
      <c r="D126" s="29"/>
      <c r="E126" s="29"/>
      <c r="F126" s="29"/>
      <c r="G126" s="29"/>
      <c r="H126" s="29"/>
      <c r="I126" s="98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5" customHeight="1">
      <c r="A127" s="29"/>
      <c r="B127" s="30"/>
      <c r="C127" s="29"/>
      <c r="D127" s="29"/>
      <c r="E127" s="29"/>
      <c r="F127" s="29"/>
      <c r="G127" s="29"/>
      <c r="H127" s="29"/>
      <c r="I127" s="98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2" customHeight="1">
      <c r="A128" s="29"/>
      <c r="B128" s="30"/>
      <c r="C128" s="24" t="s">
        <v>15</v>
      </c>
      <c r="D128" s="29"/>
      <c r="E128" s="29"/>
      <c r="F128" s="29"/>
      <c r="G128" s="29"/>
      <c r="H128" s="29"/>
      <c r="I128" s="98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23.25" customHeight="1">
      <c r="A129" s="29"/>
      <c r="B129" s="30"/>
      <c r="C129" s="29"/>
      <c r="D129" s="29"/>
      <c r="E129" s="245" t="str">
        <f>E7</f>
        <v>Rekonštrukcia miestnej komunikácie Zelený kríčok, PD - Verejné WC s kioskom</v>
      </c>
      <c r="F129" s="246"/>
      <c r="G129" s="246"/>
      <c r="H129" s="246"/>
      <c r="I129" s="98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" customFormat="1" ht="12" customHeight="1">
      <c r="B130" s="17"/>
      <c r="C130" s="24" t="s">
        <v>125</v>
      </c>
      <c r="I130" s="95"/>
      <c r="L130" s="17"/>
    </row>
    <row r="131" spans="1:65" s="2" customFormat="1" ht="16.5" customHeight="1">
      <c r="A131" s="29"/>
      <c r="B131" s="30"/>
      <c r="C131" s="29"/>
      <c r="D131" s="29"/>
      <c r="E131" s="245" t="s">
        <v>126</v>
      </c>
      <c r="F131" s="244"/>
      <c r="G131" s="244"/>
      <c r="H131" s="244"/>
      <c r="I131" s="98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127</v>
      </c>
      <c r="D132" s="29"/>
      <c r="E132" s="29"/>
      <c r="F132" s="29"/>
      <c r="G132" s="29"/>
      <c r="H132" s="29"/>
      <c r="I132" s="98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6.5" customHeight="1">
      <c r="A133" s="29"/>
      <c r="B133" s="30"/>
      <c r="C133" s="29"/>
      <c r="D133" s="29"/>
      <c r="E133" s="206" t="str">
        <f>E11</f>
        <v>002 - Nové konštrukcie</v>
      </c>
      <c r="F133" s="244"/>
      <c r="G133" s="244"/>
      <c r="H133" s="244"/>
      <c r="I133" s="98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6.95" customHeight="1">
      <c r="A134" s="29"/>
      <c r="B134" s="30"/>
      <c r="C134" s="29"/>
      <c r="D134" s="29"/>
      <c r="E134" s="29"/>
      <c r="F134" s="29"/>
      <c r="G134" s="29"/>
      <c r="H134" s="29"/>
      <c r="I134" s="98"/>
      <c r="J134" s="29"/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2" customHeight="1">
      <c r="A135" s="29"/>
      <c r="B135" s="30"/>
      <c r="C135" s="24" t="s">
        <v>19</v>
      </c>
      <c r="D135" s="29"/>
      <c r="E135" s="29"/>
      <c r="F135" s="22" t="str">
        <f>F14</f>
        <v>k.ú. Trnava, p.č. 8812/6, 8812/1</v>
      </c>
      <c r="G135" s="29"/>
      <c r="H135" s="29"/>
      <c r="I135" s="99" t="s">
        <v>21</v>
      </c>
      <c r="J135" s="52" t="str">
        <f>IF(J14="","",J14)</f>
        <v>17.4.2020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6.95" customHeight="1">
      <c r="A136" s="29"/>
      <c r="B136" s="30"/>
      <c r="C136" s="29"/>
      <c r="D136" s="29"/>
      <c r="E136" s="29"/>
      <c r="F136" s="29"/>
      <c r="G136" s="29"/>
      <c r="H136" s="29"/>
      <c r="I136" s="98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2" customFormat="1" ht="25.7" customHeight="1">
      <c r="A137" s="29"/>
      <c r="B137" s="30"/>
      <c r="C137" s="24" t="s">
        <v>23</v>
      </c>
      <c r="D137" s="29"/>
      <c r="E137" s="29"/>
      <c r="F137" s="22" t="str">
        <f>E17</f>
        <v>Mesto Trnava, Hlavná 1, 91771 Trnava</v>
      </c>
      <c r="G137" s="29"/>
      <c r="H137" s="29"/>
      <c r="I137" s="99" t="s">
        <v>29</v>
      </c>
      <c r="J137" s="27" t="str">
        <f>E23</f>
        <v>alfaPROJEKT, s.r.o.</v>
      </c>
      <c r="K137" s="29"/>
      <c r="L137" s="39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pans="1:65" s="2" customFormat="1" ht="15.2" customHeight="1">
      <c r="A138" s="29"/>
      <c r="B138" s="30"/>
      <c r="C138" s="24" t="s">
        <v>27</v>
      </c>
      <c r="D138" s="29"/>
      <c r="E138" s="29"/>
      <c r="F138" s="22" t="str">
        <f>IF(E20="","",E20)</f>
        <v>Vyplň údaj</v>
      </c>
      <c r="G138" s="29"/>
      <c r="H138" s="29"/>
      <c r="I138" s="99" t="s">
        <v>34</v>
      </c>
      <c r="J138" s="27" t="str">
        <f>E26</f>
        <v>MS</v>
      </c>
      <c r="K138" s="29"/>
      <c r="L138" s="3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65" s="2" customFormat="1" ht="10.35" customHeight="1">
      <c r="A139" s="29"/>
      <c r="B139" s="30"/>
      <c r="C139" s="29"/>
      <c r="D139" s="29"/>
      <c r="E139" s="29"/>
      <c r="F139" s="29"/>
      <c r="G139" s="29"/>
      <c r="H139" s="29"/>
      <c r="I139" s="98"/>
      <c r="J139" s="29"/>
      <c r="K139" s="29"/>
      <c r="L139" s="39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65" s="11" customFormat="1" ht="29.25" customHeight="1">
      <c r="A140" s="138"/>
      <c r="B140" s="139"/>
      <c r="C140" s="140" t="s">
        <v>145</v>
      </c>
      <c r="D140" s="141" t="s">
        <v>63</v>
      </c>
      <c r="E140" s="141" t="s">
        <v>59</v>
      </c>
      <c r="F140" s="141" t="s">
        <v>60</v>
      </c>
      <c r="G140" s="141" t="s">
        <v>146</v>
      </c>
      <c r="H140" s="141" t="s">
        <v>147</v>
      </c>
      <c r="I140" s="142" t="s">
        <v>148</v>
      </c>
      <c r="J140" s="143" t="s">
        <v>131</v>
      </c>
      <c r="K140" s="144" t="s">
        <v>149</v>
      </c>
      <c r="L140" s="248" t="s">
        <v>2590</v>
      </c>
      <c r="M140" s="60" t="s">
        <v>1</v>
      </c>
      <c r="N140" s="60" t="s">
        <v>42</v>
      </c>
      <c r="O140" s="60" t="s">
        <v>150</v>
      </c>
      <c r="P140" s="60" t="s">
        <v>151</v>
      </c>
      <c r="Q140" s="60" t="s">
        <v>152</v>
      </c>
      <c r="R140" s="60" t="s">
        <v>153</v>
      </c>
      <c r="S140" s="60" t="s">
        <v>154</v>
      </c>
      <c r="T140" s="61" t="s">
        <v>155</v>
      </c>
      <c r="U140" s="138"/>
      <c r="V140" s="138"/>
      <c r="W140" s="138"/>
      <c r="X140" s="138"/>
      <c r="Y140" s="138"/>
      <c r="Z140" s="138"/>
      <c r="AA140" s="138"/>
      <c r="AB140" s="138"/>
      <c r="AC140" s="138"/>
      <c r="AD140" s="138"/>
      <c r="AE140" s="138"/>
    </row>
    <row r="141" spans="1:65" s="2" customFormat="1" ht="22.9" customHeight="1">
      <c r="A141" s="29"/>
      <c r="B141" s="30"/>
      <c r="C141" s="66" t="s">
        <v>132</v>
      </c>
      <c r="D141" s="29"/>
      <c r="E141" s="29"/>
      <c r="F141" s="29"/>
      <c r="G141" s="29"/>
      <c r="H141" s="29"/>
      <c r="I141" s="98"/>
      <c r="J141" s="146">
        <f>BK141</f>
        <v>0</v>
      </c>
      <c r="K141" s="29"/>
      <c r="L141" s="30"/>
      <c r="M141" s="62"/>
      <c r="N141" s="53"/>
      <c r="O141" s="63"/>
      <c r="P141" s="147">
        <f>P142+P232+P339</f>
        <v>0</v>
      </c>
      <c r="Q141" s="63"/>
      <c r="R141" s="147">
        <f>R142+R232+R339</f>
        <v>290.94190999</v>
      </c>
      <c r="S141" s="63"/>
      <c r="T141" s="148">
        <f>T142+T232+T339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77</v>
      </c>
      <c r="AU141" s="14" t="s">
        <v>133</v>
      </c>
      <c r="BK141" s="149">
        <f>BK142+BK232+BK339</f>
        <v>0</v>
      </c>
    </row>
    <row r="142" spans="1:65" s="12" customFormat="1" ht="25.9" customHeight="1">
      <c r="B142" s="150"/>
      <c r="D142" s="151" t="s">
        <v>77</v>
      </c>
      <c r="E142" s="152" t="s">
        <v>156</v>
      </c>
      <c r="F142" s="152" t="s">
        <v>157</v>
      </c>
      <c r="I142" s="153"/>
      <c r="J142" s="154">
        <f>BK142</f>
        <v>0</v>
      </c>
      <c r="L142" s="150"/>
      <c r="M142" s="155"/>
      <c r="N142" s="156"/>
      <c r="O142" s="156"/>
      <c r="P142" s="157">
        <f>P143+P153+P172+P183+P187+P223+P230</f>
        <v>0</v>
      </c>
      <c r="Q142" s="156"/>
      <c r="R142" s="157">
        <f>R143+R153+R172+R183+R187+R223+R230</f>
        <v>255.27417294000003</v>
      </c>
      <c r="S142" s="156"/>
      <c r="T142" s="158">
        <f>T143+T153+T172+T183+T187+T223+T230</f>
        <v>0</v>
      </c>
      <c r="AR142" s="151" t="s">
        <v>85</v>
      </c>
      <c r="AT142" s="159" t="s">
        <v>77</v>
      </c>
      <c r="AU142" s="159" t="s">
        <v>78</v>
      </c>
      <c r="AY142" s="151" t="s">
        <v>158</v>
      </c>
      <c r="BK142" s="160">
        <f>BK143+BK153+BK172+BK183+BK187+BK223+BK230</f>
        <v>0</v>
      </c>
    </row>
    <row r="143" spans="1:65" s="12" customFormat="1" ht="22.9" customHeight="1">
      <c r="B143" s="150"/>
      <c r="D143" s="151" t="s">
        <v>77</v>
      </c>
      <c r="E143" s="161" t="s">
        <v>91</v>
      </c>
      <c r="F143" s="161" t="s">
        <v>362</v>
      </c>
      <c r="I143" s="153"/>
      <c r="J143" s="162">
        <f>BK143</f>
        <v>0</v>
      </c>
      <c r="L143" s="150"/>
      <c r="M143" s="155"/>
      <c r="N143" s="156"/>
      <c r="O143" s="156"/>
      <c r="P143" s="157">
        <f>SUM(P144:P152)</f>
        <v>0</v>
      </c>
      <c r="Q143" s="156"/>
      <c r="R143" s="157">
        <f>SUM(R144:R152)</f>
        <v>88.304316879999988</v>
      </c>
      <c r="S143" s="156"/>
      <c r="T143" s="158">
        <f>SUM(T144:T152)</f>
        <v>0</v>
      </c>
      <c r="AR143" s="151" t="s">
        <v>85</v>
      </c>
      <c r="AT143" s="159" t="s">
        <v>77</v>
      </c>
      <c r="AU143" s="159" t="s">
        <v>85</v>
      </c>
      <c r="AY143" s="151" t="s">
        <v>158</v>
      </c>
      <c r="BK143" s="160">
        <f>SUM(BK144:BK152)</f>
        <v>0</v>
      </c>
    </row>
    <row r="144" spans="1:65" s="2" customFormat="1" ht="21.75" customHeight="1">
      <c r="A144" s="29"/>
      <c r="B144" s="163"/>
      <c r="C144" s="164" t="s">
        <v>85</v>
      </c>
      <c r="D144" s="164" t="s">
        <v>160</v>
      </c>
      <c r="E144" s="165" t="s">
        <v>363</v>
      </c>
      <c r="F144" s="166" t="s">
        <v>364</v>
      </c>
      <c r="G144" s="167" t="s">
        <v>168</v>
      </c>
      <c r="H144" s="168">
        <v>0.93</v>
      </c>
      <c r="I144" s="169"/>
      <c r="J144" s="170">
        <f t="shared" ref="J144:J152" si="0">ROUND(I144*H144,2)</f>
        <v>0</v>
      </c>
      <c r="K144" s="249"/>
      <c r="L144" s="251"/>
      <c r="M144" s="250" t="s">
        <v>1</v>
      </c>
      <c r="N144" s="173" t="s">
        <v>44</v>
      </c>
      <c r="O144" s="55"/>
      <c r="P144" s="174">
        <f t="shared" ref="P144:P152" si="1">O144*H144</f>
        <v>0</v>
      </c>
      <c r="Q144" s="174">
        <v>1.9319999999999999</v>
      </c>
      <c r="R144" s="174">
        <f t="shared" ref="R144:R152" si="2">Q144*H144</f>
        <v>1.7967600000000001</v>
      </c>
      <c r="S144" s="174">
        <v>0</v>
      </c>
      <c r="T144" s="175">
        <f t="shared" ref="T144:T152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164</v>
      </c>
      <c r="AT144" s="176" t="s">
        <v>160</v>
      </c>
      <c r="AU144" s="176" t="s">
        <v>91</v>
      </c>
      <c r="AY144" s="14" t="s">
        <v>158</v>
      </c>
      <c r="BE144" s="177">
        <f t="shared" ref="BE144:BE152" si="4">IF(N144="základná",J144,0)</f>
        <v>0</v>
      </c>
      <c r="BF144" s="177">
        <f t="shared" ref="BF144:BF152" si="5">IF(N144="znížená",J144,0)</f>
        <v>0</v>
      </c>
      <c r="BG144" s="177">
        <f t="shared" ref="BG144:BG152" si="6">IF(N144="zákl. prenesená",J144,0)</f>
        <v>0</v>
      </c>
      <c r="BH144" s="177">
        <f t="shared" ref="BH144:BH152" si="7">IF(N144="zníž. prenesená",J144,0)</f>
        <v>0</v>
      </c>
      <c r="BI144" s="177">
        <f t="shared" ref="BI144:BI152" si="8">IF(N144="nulová",J144,0)</f>
        <v>0</v>
      </c>
      <c r="BJ144" s="14" t="s">
        <v>91</v>
      </c>
      <c r="BK144" s="177">
        <f t="shared" ref="BK144:BK152" si="9">ROUND(I144*H144,2)</f>
        <v>0</v>
      </c>
      <c r="BL144" s="14" t="s">
        <v>164</v>
      </c>
      <c r="BM144" s="176" t="s">
        <v>365</v>
      </c>
    </row>
    <row r="145" spans="1:65" s="2" customFormat="1" ht="21.75" customHeight="1">
      <c r="A145" s="29"/>
      <c r="B145" s="163"/>
      <c r="C145" s="164" t="s">
        <v>91</v>
      </c>
      <c r="D145" s="164" t="s">
        <v>160</v>
      </c>
      <c r="E145" s="165" t="s">
        <v>366</v>
      </c>
      <c r="F145" s="166" t="s">
        <v>367</v>
      </c>
      <c r="G145" s="167" t="s">
        <v>168</v>
      </c>
      <c r="H145" s="168">
        <v>4.968</v>
      </c>
      <c r="I145" s="169"/>
      <c r="J145" s="170">
        <f t="shared" si="0"/>
        <v>0</v>
      </c>
      <c r="K145" s="249"/>
      <c r="L145" s="251"/>
      <c r="M145" s="250" t="s">
        <v>1</v>
      </c>
      <c r="N145" s="173" t="s">
        <v>44</v>
      </c>
      <c r="O145" s="55"/>
      <c r="P145" s="174">
        <f t="shared" si="1"/>
        <v>0</v>
      </c>
      <c r="Q145" s="174">
        <v>2.0699999999999998</v>
      </c>
      <c r="R145" s="174">
        <f t="shared" si="2"/>
        <v>10.283759999999999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164</v>
      </c>
      <c r="AT145" s="176" t="s">
        <v>160</v>
      </c>
      <c r="AU145" s="176" t="s">
        <v>91</v>
      </c>
      <c r="AY145" s="14" t="s">
        <v>158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91</v>
      </c>
      <c r="BK145" s="177">
        <f t="shared" si="9"/>
        <v>0</v>
      </c>
      <c r="BL145" s="14" t="s">
        <v>164</v>
      </c>
      <c r="BM145" s="176" t="s">
        <v>368</v>
      </c>
    </row>
    <row r="146" spans="1:65" s="2" customFormat="1" ht="16.5" customHeight="1">
      <c r="A146" s="29"/>
      <c r="B146" s="163"/>
      <c r="C146" s="164" t="s">
        <v>170</v>
      </c>
      <c r="D146" s="164" t="s">
        <v>160</v>
      </c>
      <c r="E146" s="165" t="s">
        <v>369</v>
      </c>
      <c r="F146" s="166" t="s">
        <v>370</v>
      </c>
      <c r="G146" s="167" t="s">
        <v>168</v>
      </c>
      <c r="H146" s="168">
        <v>2.62</v>
      </c>
      <c r="I146" s="169"/>
      <c r="J146" s="170">
        <f t="shared" si="0"/>
        <v>0</v>
      </c>
      <c r="K146" s="249"/>
      <c r="L146" s="251"/>
      <c r="M146" s="250" t="s">
        <v>1</v>
      </c>
      <c r="N146" s="173" t="s">
        <v>44</v>
      </c>
      <c r="O146" s="55"/>
      <c r="P146" s="174">
        <f t="shared" si="1"/>
        <v>0</v>
      </c>
      <c r="Q146" s="174">
        <v>2.3557299999999999</v>
      </c>
      <c r="R146" s="174">
        <f t="shared" si="2"/>
        <v>6.1720125999999995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164</v>
      </c>
      <c r="AT146" s="176" t="s">
        <v>160</v>
      </c>
      <c r="AU146" s="176" t="s">
        <v>91</v>
      </c>
      <c r="AY146" s="14" t="s">
        <v>158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91</v>
      </c>
      <c r="BK146" s="177">
        <f t="shared" si="9"/>
        <v>0</v>
      </c>
      <c r="BL146" s="14" t="s">
        <v>164</v>
      </c>
      <c r="BM146" s="176" t="s">
        <v>371</v>
      </c>
    </row>
    <row r="147" spans="1:65" s="2" customFormat="1" ht="16.5" customHeight="1">
      <c r="A147" s="29"/>
      <c r="B147" s="163"/>
      <c r="C147" s="164" t="s">
        <v>164</v>
      </c>
      <c r="D147" s="164" t="s">
        <v>160</v>
      </c>
      <c r="E147" s="165" t="s">
        <v>372</v>
      </c>
      <c r="F147" s="166" t="s">
        <v>373</v>
      </c>
      <c r="G147" s="167" t="s">
        <v>168</v>
      </c>
      <c r="H147" s="168">
        <v>7.58</v>
      </c>
      <c r="I147" s="169"/>
      <c r="J147" s="170">
        <f t="shared" si="0"/>
        <v>0</v>
      </c>
      <c r="K147" s="249"/>
      <c r="L147" s="251"/>
      <c r="M147" s="250" t="s">
        <v>1</v>
      </c>
      <c r="N147" s="173" t="s">
        <v>44</v>
      </c>
      <c r="O147" s="55"/>
      <c r="P147" s="174">
        <f t="shared" si="1"/>
        <v>0</v>
      </c>
      <c r="Q147" s="174">
        <v>2.5360200000000002</v>
      </c>
      <c r="R147" s="174">
        <f t="shared" si="2"/>
        <v>19.223031600000002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164</v>
      </c>
      <c r="AT147" s="176" t="s">
        <v>160</v>
      </c>
      <c r="AU147" s="176" t="s">
        <v>91</v>
      </c>
      <c r="AY147" s="14" t="s">
        <v>158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91</v>
      </c>
      <c r="BK147" s="177">
        <f t="shared" si="9"/>
        <v>0</v>
      </c>
      <c r="BL147" s="14" t="s">
        <v>164</v>
      </c>
      <c r="BM147" s="176" t="s">
        <v>374</v>
      </c>
    </row>
    <row r="148" spans="1:65" s="2" customFormat="1" ht="33" customHeight="1">
      <c r="A148" s="29"/>
      <c r="B148" s="163"/>
      <c r="C148" s="164" t="s">
        <v>177</v>
      </c>
      <c r="D148" s="164" t="s">
        <v>160</v>
      </c>
      <c r="E148" s="165" t="s">
        <v>375</v>
      </c>
      <c r="F148" s="166" t="s">
        <v>376</v>
      </c>
      <c r="G148" s="167" t="s">
        <v>163</v>
      </c>
      <c r="H148" s="168">
        <v>114</v>
      </c>
      <c r="I148" s="169"/>
      <c r="J148" s="170">
        <f t="shared" si="0"/>
        <v>0</v>
      </c>
      <c r="K148" s="249"/>
      <c r="L148" s="251"/>
      <c r="M148" s="250" t="s">
        <v>1</v>
      </c>
      <c r="N148" s="173" t="s">
        <v>44</v>
      </c>
      <c r="O148" s="55"/>
      <c r="P148" s="174">
        <f t="shared" si="1"/>
        <v>0</v>
      </c>
      <c r="Q148" s="174">
        <v>6.2700000000000004E-3</v>
      </c>
      <c r="R148" s="174">
        <f t="shared" si="2"/>
        <v>0.71478000000000008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164</v>
      </c>
      <c r="AT148" s="176" t="s">
        <v>160</v>
      </c>
      <c r="AU148" s="176" t="s">
        <v>91</v>
      </c>
      <c r="AY148" s="14" t="s">
        <v>158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91</v>
      </c>
      <c r="BK148" s="177">
        <f t="shared" si="9"/>
        <v>0</v>
      </c>
      <c r="BL148" s="14" t="s">
        <v>164</v>
      </c>
      <c r="BM148" s="176" t="s">
        <v>377</v>
      </c>
    </row>
    <row r="149" spans="1:65" s="2" customFormat="1" ht="21.75" customHeight="1">
      <c r="A149" s="29"/>
      <c r="B149" s="163"/>
      <c r="C149" s="164" t="s">
        <v>181</v>
      </c>
      <c r="D149" s="164" t="s">
        <v>160</v>
      </c>
      <c r="E149" s="165" t="s">
        <v>378</v>
      </c>
      <c r="F149" s="166" t="s">
        <v>379</v>
      </c>
      <c r="G149" s="167" t="s">
        <v>168</v>
      </c>
      <c r="H149" s="168">
        <v>1.77</v>
      </c>
      <c r="I149" s="169"/>
      <c r="J149" s="170">
        <f t="shared" si="0"/>
        <v>0</v>
      </c>
      <c r="K149" s="249"/>
      <c r="L149" s="251"/>
      <c r="M149" s="250" t="s">
        <v>1</v>
      </c>
      <c r="N149" s="173" t="s">
        <v>44</v>
      </c>
      <c r="O149" s="55"/>
      <c r="P149" s="174">
        <f t="shared" si="1"/>
        <v>0</v>
      </c>
      <c r="Q149" s="174">
        <v>2.5138199999999999</v>
      </c>
      <c r="R149" s="174">
        <f t="shared" si="2"/>
        <v>4.4494613999999997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164</v>
      </c>
      <c r="AT149" s="176" t="s">
        <v>160</v>
      </c>
      <c r="AU149" s="176" t="s">
        <v>91</v>
      </c>
      <c r="AY149" s="14" t="s">
        <v>158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91</v>
      </c>
      <c r="BK149" s="177">
        <f t="shared" si="9"/>
        <v>0</v>
      </c>
      <c r="BL149" s="14" t="s">
        <v>164</v>
      </c>
      <c r="BM149" s="176" t="s">
        <v>380</v>
      </c>
    </row>
    <row r="150" spans="1:65" s="2" customFormat="1" ht="21.75" customHeight="1">
      <c r="A150" s="29"/>
      <c r="B150" s="163"/>
      <c r="C150" s="164" t="s">
        <v>185</v>
      </c>
      <c r="D150" s="164" t="s">
        <v>160</v>
      </c>
      <c r="E150" s="165" t="s">
        <v>381</v>
      </c>
      <c r="F150" s="166" t="s">
        <v>2500</v>
      </c>
      <c r="G150" s="167" t="s">
        <v>168</v>
      </c>
      <c r="H150" s="168">
        <v>6.6749999999999998</v>
      </c>
      <c r="I150" s="169"/>
      <c r="J150" s="170">
        <f t="shared" si="0"/>
        <v>0</v>
      </c>
      <c r="K150" s="249"/>
      <c r="L150" s="251"/>
      <c r="M150" s="250" t="s">
        <v>1</v>
      </c>
      <c r="N150" s="173" t="s">
        <v>44</v>
      </c>
      <c r="O150" s="55"/>
      <c r="P150" s="174">
        <f t="shared" si="1"/>
        <v>0</v>
      </c>
      <c r="Q150" s="174">
        <v>2.1190899999999999</v>
      </c>
      <c r="R150" s="174">
        <f t="shared" si="2"/>
        <v>14.144925749999999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164</v>
      </c>
      <c r="AT150" s="176" t="s">
        <v>160</v>
      </c>
      <c r="AU150" s="176" t="s">
        <v>91</v>
      </c>
      <c r="AY150" s="14" t="s">
        <v>158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91</v>
      </c>
      <c r="BK150" s="177">
        <f t="shared" si="9"/>
        <v>0</v>
      </c>
      <c r="BL150" s="14" t="s">
        <v>164</v>
      </c>
      <c r="BM150" s="176" t="s">
        <v>382</v>
      </c>
    </row>
    <row r="151" spans="1:65" s="2" customFormat="1" ht="21.75" customHeight="1">
      <c r="A151" s="29"/>
      <c r="B151" s="163"/>
      <c r="C151" s="164" t="s">
        <v>189</v>
      </c>
      <c r="D151" s="164" t="s">
        <v>160</v>
      </c>
      <c r="E151" s="165" t="s">
        <v>383</v>
      </c>
      <c r="F151" s="166" t="s">
        <v>384</v>
      </c>
      <c r="G151" s="167" t="s">
        <v>168</v>
      </c>
      <c r="H151" s="168">
        <v>12.089</v>
      </c>
      <c r="I151" s="169"/>
      <c r="J151" s="170">
        <f t="shared" si="0"/>
        <v>0</v>
      </c>
      <c r="K151" s="249"/>
      <c r="L151" s="251"/>
      <c r="M151" s="250" t="s">
        <v>1</v>
      </c>
      <c r="N151" s="173" t="s">
        <v>44</v>
      </c>
      <c r="O151" s="55"/>
      <c r="P151" s="174">
        <f t="shared" si="1"/>
        <v>0</v>
      </c>
      <c r="Q151" s="174">
        <v>2.5138199999999999</v>
      </c>
      <c r="R151" s="174">
        <f t="shared" si="2"/>
        <v>30.389569980000001</v>
      </c>
      <c r="S151" s="174">
        <v>0</v>
      </c>
      <c r="T151" s="17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164</v>
      </c>
      <c r="AT151" s="176" t="s">
        <v>160</v>
      </c>
      <c r="AU151" s="176" t="s">
        <v>91</v>
      </c>
      <c r="AY151" s="14" t="s">
        <v>158</v>
      </c>
      <c r="BE151" s="177">
        <f t="shared" si="4"/>
        <v>0</v>
      </c>
      <c r="BF151" s="177">
        <f t="shared" si="5"/>
        <v>0</v>
      </c>
      <c r="BG151" s="177">
        <f t="shared" si="6"/>
        <v>0</v>
      </c>
      <c r="BH151" s="177">
        <f t="shared" si="7"/>
        <v>0</v>
      </c>
      <c r="BI151" s="177">
        <f t="shared" si="8"/>
        <v>0</v>
      </c>
      <c r="BJ151" s="14" t="s">
        <v>91</v>
      </c>
      <c r="BK151" s="177">
        <f t="shared" si="9"/>
        <v>0</v>
      </c>
      <c r="BL151" s="14" t="s">
        <v>164</v>
      </c>
      <c r="BM151" s="176" t="s">
        <v>385</v>
      </c>
    </row>
    <row r="152" spans="1:65" s="2" customFormat="1" ht="16.5" customHeight="1">
      <c r="A152" s="29"/>
      <c r="B152" s="163"/>
      <c r="C152" s="164" t="s">
        <v>194</v>
      </c>
      <c r="D152" s="164" t="s">
        <v>160</v>
      </c>
      <c r="E152" s="165" t="s">
        <v>386</v>
      </c>
      <c r="F152" s="166" t="s">
        <v>387</v>
      </c>
      <c r="G152" s="167" t="s">
        <v>192</v>
      </c>
      <c r="H152" s="168">
        <v>1.109</v>
      </c>
      <c r="I152" s="169"/>
      <c r="J152" s="170">
        <f t="shared" si="0"/>
        <v>0</v>
      </c>
      <c r="K152" s="249"/>
      <c r="L152" s="251"/>
      <c r="M152" s="250" t="s">
        <v>1</v>
      </c>
      <c r="N152" s="173" t="s">
        <v>44</v>
      </c>
      <c r="O152" s="55"/>
      <c r="P152" s="174">
        <f t="shared" si="1"/>
        <v>0</v>
      </c>
      <c r="Q152" s="174">
        <v>1.01895</v>
      </c>
      <c r="R152" s="174">
        <f t="shared" si="2"/>
        <v>1.13001555</v>
      </c>
      <c r="S152" s="174">
        <v>0</v>
      </c>
      <c r="T152" s="17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164</v>
      </c>
      <c r="AT152" s="176" t="s">
        <v>160</v>
      </c>
      <c r="AU152" s="176" t="s">
        <v>91</v>
      </c>
      <c r="AY152" s="14" t="s">
        <v>158</v>
      </c>
      <c r="BE152" s="177">
        <f t="shared" si="4"/>
        <v>0</v>
      </c>
      <c r="BF152" s="177">
        <f t="shared" si="5"/>
        <v>0</v>
      </c>
      <c r="BG152" s="177">
        <f t="shared" si="6"/>
        <v>0</v>
      </c>
      <c r="BH152" s="177">
        <f t="shared" si="7"/>
        <v>0</v>
      </c>
      <c r="BI152" s="177">
        <f t="shared" si="8"/>
        <v>0</v>
      </c>
      <c r="BJ152" s="14" t="s">
        <v>91</v>
      </c>
      <c r="BK152" s="177">
        <f t="shared" si="9"/>
        <v>0</v>
      </c>
      <c r="BL152" s="14" t="s">
        <v>164</v>
      </c>
      <c r="BM152" s="176" t="s">
        <v>388</v>
      </c>
    </row>
    <row r="153" spans="1:65" s="12" customFormat="1" ht="22.9" customHeight="1">
      <c r="B153" s="150"/>
      <c r="D153" s="151" t="s">
        <v>77</v>
      </c>
      <c r="E153" s="161" t="s">
        <v>170</v>
      </c>
      <c r="F153" s="161" t="s">
        <v>389</v>
      </c>
      <c r="I153" s="153"/>
      <c r="J153" s="162">
        <f>BK153</f>
        <v>0</v>
      </c>
      <c r="L153" s="150"/>
      <c r="M153" s="155"/>
      <c r="N153" s="156"/>
      <c r="O153" s="156"/>
      <c r="P153" s="157">
        <f>SUM(P154:P171)</f>
        <v>0</v>
      </c>
      <c r="Q153" s="156"/>
      <c r="R153" s="157">
        <f>SUM(R154:R171)</f>
        <v>55.467000840000011</v>
      </c>
      <c r="S153" s="156"/>
      <c r="T153" s="158">
        <f>SUM(T154:T171)</f>
        <v>0</v>
      </c>
      <c r="AR153" s="151" t="s">
        <v>85</v>
      </c>
      <c r="AT153" s="159" t="s">
        <v>77</v>
      </c>
      <c r="AU153" s="159" t="s">
        <v>85</v>
      </c>
      <c r="AY153" s="151" t="s">
        <v>158</v>
      </c>
      <c r="BK153" s="160">
        <f>SUM(BK154:BK171)</f>
        <v>0</v>
      </c>
    </row>
    <row r="154" spans="1:65" s="2" customFormat="1" ht="16.5" customHeight="1">
      <c r="A154" s="29"/>
      <c r="B154" s="163"/>
      <c r="C154" s="164" t="s">
        <v>199</v>
      </c>
      <c r="D154" s="164" t="s">
        <v>160</v>
      </c>
      <c r="E154" s="165" t="s">
        <v>390</v>
      </c>
      <c r="F154" s="166" t="s">
        <v>391</v>
      </c>
      <c r="G154" s="167" t="s">
        <v>168</v>
      </c>
      <c r="H154" s="168">
        <v>2.363</v>
      </c>
      <c r="I154" s="169"/>
      <c r="J154" s="170">
        <f t="shared" ref="J154:J171" si="10">ROUND(I154*H154,2)</f>
        <v>0</v>
      </c>
      <c r="K154" s="249"/>
      <c r="L154" s="251"/>
      <c r="M154" s="250" t="s">
        <v>1</v>
      </c>
      <c r="N154" s="173" t="s">
        <v>44</v>
      </c>
      <c r="O154" s="55"/>
      <c r="P154" s="174">
        <f t="shared" ref="P154:P171" si="11">O154*H154</f>
        <v>0</v>
      </c>
      <c r="Q154" s="174">
        <v>1.08117</v>
      </c>
      <c r="R154" s="174">
        <f t="shared" ref="R154:R171" si="12">Q154*H154</f>
        <v>2.55480471</v>
      </c>
      <c r="S154" s="174">
        <v>0</v>
      </c>
      <c r="T154" s="175">
        <f t="shared" ref="T154:T171" si="13"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164</v>
      </c>
      <c r="AT154" s="176" t="s">
        <v>160</v>
      </c>
      <c r="AU154" s="176" t="s">
        <v>91</v>
      </c>
      <c r="AY154" s="14" t="s">
        <v>158</v>
      </c>
      <c r="BE154" s="177">
        <f t="shared" ref="BE154:BE171" si="14">IF(N154="základná",J154,0)</f>
        <v>0</v>
      </c>
      <c r="BF154" s="177">
        <f t="shared" ref="BF154:BF171" si="15">IF(N154="znížená",J154,0)</f>
        <v>0</v>
      </c>
      <c r="BG154" s="177">
        <f t="shared" ref="BG154:BG171" si="16">IF(N154="zákl. prenesená",J154,0)</f>
        <v>0</v>
      </c>
      <c r="BH154" s="177">
        <f t="shared" ref="BH154:BH171" si="17">IF(N154="zníž. prenesená",J154,0)</f>
        <v>0</v>
      </c>
      <c r="BI154" s="177">
        <f t="shared" ref="BI154:BI171" si="18">IF(N154="nulová",J154,0)</f>
        <v>0</v>
      </c>
      <c r="BJ154" s="14" t="s">
        <v>91</v>
      </c>
      <c r="BK154" s="177">
        <f t="shared" ref="BK154:BK171" si="19">ROUND(I154*H154,2)</f>
        <v>0</v>
      </c>
      <c r="BL154" s="14" t="s">
        <v>164</v>
      </c>
      <c r="BM154" s="176" t="s">
        <v>392</v>
      </c>
    </row>
    <row r="155" spans="1:65" s="2" customFormat="1" ht="21.75" customHeight="1">
      <c r="A155" s="29"/>
      <c r="B155" s="163"/>
      <c r="C155" s="164" t="s">
        <v>203</v>
      </c>
      <c r="D155" s="164" t="s">
        <v>160</v>
      </c>
      <c r="E155" s="165" t="s">
        <v>393</v>
      </c>
      <c r="F155" s="166" t="s">
        <v>394</v>
      </c>
      <c r="G155" s="167" t="s">
        <v>168</v>
      </c>
      <c r="H155" s="168">
        <v>0.82499999999999996</v>
      </c>
      <c r="I155" s="169"/>
      <c r="J155" s="170">
        <f t="shared" si="10"/>
        <v>0</v>
      </c>
      <c r="K155" s="249"/>
      <c r="L155" s="251"/>
      <c r="M155" s="250" t="s">
        <v>1</v>
      </c>
      <c r="N155" s="173" t="s">
        <v>44</v>
      </c>
      <c r="O155" s="55"/>
      <c r="P155" s="174">
        <f t="shared" si="11"/>
        <v>0</v>
      </c>
      <c r="Q155" s="174">
        <v>2.1190899999999999</v>
      </c>
      <c r="R155" s="174">
        <f t="shared" si="12"/>
        <v>1.7482492499999998</v>
      </c>
      <c r="S155" s="174">
        <v>0</v>
      </c>
      <c r="T155" s="17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164</v>
      </c>
      <c r="AT155" s="176" t="s">
        <v>160</v>
      </c>
      <c r="AU155" s="176" t="s">
        <v>91</v>
      </c>
      <c r="AY155" s="14" t="s">
        <v>158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91</v>
      </c>
      <c r="BK155" s="177">
        <f t="shared" si="19"/>
        <v>0</v>
      </c>
      <c r="BL155" s="14" t="s">
        <v>164</v>
      </c>
      <c r="BM155" s="176" t="s">
        <v>395</v>
      </c>
    </row>
    <row r="156" spans="1:65" s="2" customFormat="1" ht="21.75" customHeight="1">
      <c r="A156" s="29"/>
      <c r="B156" s="163"/>
      <c r="C156" s="164" t="s">
        <v>208</v>
      </c>
      <c r="D156" s="164" t="s">
        <v>160</v>
      </c>
      <c r="E156" s="165" t="s">
        <v>396</v>
      </c>
      <c r="F156" s="166" t="s">
        <v>397</v>
      </c>
      <c r="G156" s="167" t="s">
        <v>168</v>
      </c>
      <c r="H156" s="168">
        <v>0.34399999999999997</v>
      </c>
      <c r="I156" s="169"/>
      <c r="J156" s="170">
        <f t="shared" si="10"/>
        <v>0</v>
      </c>
      <c r="K156" s="249"/>
      <c r="L156" s="251"/>
      <c r="M156" s="250" t="s">
        <v>1</v>
      </c>
      <c r="N156" s="173" t="s">
        <v>44</v>
      </c>
      <c r="O156" s="55"/>
      <c r="P156" s="174">
        <f t="shared" si="11"/>
        <v>0</v>
      </c>
      <c r="Q156" s="174">
        <v>2.15645</v>
      </c>
      <c r="R156" s="174">
        <f t="shared" si="12"/>
        <v>0.74181879999999989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164</v>
      </c>
      <c r="AT156" s="176" t="s">
        <v>160</v>
      </c>
      <c r="AU156" s="176" t="s">
        <v>91</v>
      </c>
      <c r="AY156" s="14" t="s">
        <v>158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91</v>
      </c>
      <c r="BK156" s="177">
        <f t="shared" si="19"/>
        <v>0</v>
      </c>
      <c r="BL156" s="14" t="s">
        <v>164</v>
      </c>
      <c r="BM156" s="176" t="s">
        <v>398</v>
      </c>
    </row>
    <row r="157" spans="1:65" s="2" customFormat="1" ht="33" customHeight="1">
      <c r="A157" s="29"/>
      <c r="B157" s="163"/>
      <c r="C157" s="164" t="s">
        <v>212</v>
      </c>
      <c r="D157" s="164" t="s">
        <v>160</v>
      </c>
      <c r="E157" s="165" t="s">
        <v>399</v>
      </c>
      <c r="F157" s="166" t="s">
        <v>400</v>
      </c>
      <c r="G157" s="167" t="s">
        <v>168</v>
      </c>
      <c r="H157" s="168">
        <v>25.53</v>
      </c>
      <c r="I157" s="169"/>
      <c r="J157" s="170">
        <f t="shared" si="10"/>
        <v>0</v>
      </c>
      <c r="K157" s="249"/>
      <c r="L157" s="251"/>
      <c r="M157" s="250" t="s">
        <v>1</v>
      </c>
      <c r="N157" s="173" t="s">
        <v>44</v>
      </c>
      <c r="O157" s="55"/>
      <c r="P157" s="174">
        <f t="shared" si="11"/>
        <v>0</v>
      </c>
      <c r="Q157" s="174">
        <v>0.92937999999999998</v>
      </c>
      <c r="R157" s="174">
        <f t="shared" si="12"/>
        <v>23.7270714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164</v>
      </c>
      <c r="AT157" s="176" t="s">
        <v>160</v>
      </c>
      <c r="AU157" s="176" t="s">
        <v>91</v>
      </c>
      <c r="AY157" s="14" t="s">
        <v>158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91</v>
      </c>
      <c r="BK157" s="177">
        <f t="shared" si="19"/>
        <v>0</v>
      </c>
      <c r="BL157" s="14" t="s">
        <v>164</v>
      </c>
      <c r="BM157" s="176" t="s">
        <v>401</v>
      </c>
    </row>
    <row r="158" spans="1:65" s="2" customFormat="1" ht="21.75" customHeight="1">
      <c r="A158" s="29"/>
      <c r="B158" s="163"/>
      <c r="C158" s="164" t="s">
        <v>216</v>
      </c>
      <c r="D158" s="164" t="s">
        <v>160</v>
      </c>
      <c r="E158" s="165" t="s">
        <v>402</v>
      </c>
      <c r="F158" s="166" t="s">
        <v>403</v>
      </c>
      <c r="G158" s="167" t="s">
        <v>206</v>
      </c>
      <c r="H158" s="168">
        <v>1</v>
      </c>
      <c r="I158" s="169"/>
      <c r="J158" s="170">
        <f t="shared" si="10"/>
        <v>0</v>
      </c>
      <c r="K158" s="249"/>
      <c r="L158" s="251"/>
      <c r="M158" s="250" t="s">
        <v>1</v>
      </c>
      <c r="N158" s="173" t="s">
        <v>44</v>
      </c>
      <c r="O158" s="55"/>
      <c r="P158" s="174">
        <f t="shared" si="11"/>
        <v>0</v>
      </c>
      <c r="Q158" s="174">
        <v>0.92937999999999998</v>
      </c>
      <c r="R158" s="174">
        <f t="shared" si="12"/>
        <v>0.92937999999999998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164</v>
      </c>
      <c r="AT158" s="176" t="s">
        <v>160</v>
      </c>
      <c r="AU158" s="176" t="s">
        <v>91</v>
      </c>
      <c r="AY158" s="14" t="s">
        <v>158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91</v>
      </c>
      <c r="BK158" s="177">
        <f t="shared" si="19"/>
        <v>0</v>
      </c>
      <c r="BL158" s="14" t="s">
        <v>164</v>
      </c>
      <c r="BM158" s="176" t="s">
        <v>404</v>
      </c>
    </row>
    <row r="159" spans="1:65" s="2" customFormat="1" ht="21.75" customHeight="1">
      <c r="A159" s="29"/>
      <c r="B159" s="163"/>
      <c r="C159" s="164" t="s">
        <v>220</v>
      </c>
      <c r="D159" s="164" t="s">
        <v>160</v>
      </c>
      <c r="E159" s="165" t="s">
        <v>405</v>
      </c>
      <c r="F159" s="166" t="s">
        <v>406</v>
      </c>
      <c r="G159" s="167" t="s">
        <v>168</v>
      </c>
      <c r="H159" s="168">
        <v>3.915</v>
      </c>
      <c r="I159" s="169"/>
      <c r="J159" s="170">
        <f t="shared" si="10"/>
        <v>0</v>
      </c>
      <c r="K159" s="249"/>
      <c r="L159" s="251"/>
      <c r="M159" s="250" t="s">
        <v>1</v>
      </c>
      <c r="N159" s="173" t="s">
        <v>44</v>
      </c>
      <c r="O159" s="55"/>
      <c r="P159" s="174">
        <f t="shared" si="11"/>
        <v>0</v>
      </c>
      <c r="Q159" s="174">
        <v>0.92937999999999998</v>
      </c>
      <c r="R159" s="174">
        <f t="shared" si="12"/>
        <v>3.6385226999999998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164</v>
      </c>
      <c r="AT159" s="176" t="s">
        <v>160</v>
      </c>
      <c r="AU159" s="176" t="s">
        <v>91</v>
      </c>
      <c r="AY159" s="14" t="s">
        <v>158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91</v>
      </c>
      <c r="BK159" s="177">
        <f t="shared" si="19"/>
        <v>0</v>
      </c>
      <c r="BL159" s="14" t="s">
        <v>164</v>
      </c>
      <c r="BM159" s="176" t="s">
        <v>407</v>
      </c>
    </row>
    <row r="160" spans="1:65" s="2" customFormat="1" ht="16.5" customHeight="1">
      <c r="A160" s="29"/>
      <c r="B160" s="163"/>
      <c r="C160" s="164" t="s">
        <v>224</v>
      </c>
      <c r="D160" s="164" t="s">
        <v>160</v>
      </c>
      <c r="E160" s="165" t="s">
        <v>408</v>
      </c>
      <c r="F160" s="166" t="s">
        <v>409</v>
      </c>
      <c r="G160" s="167" t="s">
        <v>168</v>
      </c>
      <c r="H160" s="168">
        <v>7.15</v>
      </c>
      <c r="I160" s="169"/>
      <c r="J160" s="170">
        <f t="shared" si="10"/>
        <v>0</v>
      </c>
      <c r="K160" s="249"/>
      <c r="L160" s="251"/>
      <c r="M160" s="250" t="s">
        <v>1</v>
      </c>
      <c r="N160" s="173" t="s">
        <v>44</v>
      </c>
      <c r="O160" s="55"/>
      <c r="P160" s="174">
        <f t="shared" si="11"/>
        <v>0</v>
      </c>
      <c r="Q160" s="174">
        <v>2.5600200000000002</v>
      </c>
      <c r="R160" s="174">
        <f t="shared" si="12"/>
        <v>18.304143000000003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164</v>
      </c>
      <c r="AT160" s="176" t="s">
        <v>160</v>
      </c>
      <c r="AU160" s="176" t="s">
        <v>91</v>
      </c>
      <c r="AY160" s="14" t="s">
        <v>158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91</v>
      </c>
      <c r="BK160" s="177">
        <f t="shared" si="19"/>
        <v>0</v>
      </c>
      <c r="BL160" s="14" t="s">
        <v>164</v>
      </c>
      <c r="BM160" s="176" t="s">
        <v>410</v>
      </c>
    </row>
    <row r="161" spans="1:65" s="2" customFormat="1" ht="55.5" customHeight="1">
      <c r="A161" s="29"/>
      <c r="B161" s="163"/>
      <c r="C161" s="164" t="s">
        <v>228</v>
      </c>
      <c r="D161" s="164" t="s">
        <v>160</v>
      </c>
      <c r="E161" s="165" t="s">
        <v>411</v>
      </c>
      <c r="F161" s="166" t="s">
        <v>412</v>
      </c>
      <c r="G161" s="167" t="s">
        <v>413</v>
      </c>
      <c r="H161" s="168">
        <v>1</v>
      </c>
      <c r="I161" s="169"/>
      <c r="J161" s="170">
        <f t="shared" si="10"/>
        <v>0</v>
      </c>
      <c r="K161" s="249"/>
      <c r="L161" s="251"/>
      <c r="M161" s="250" t="s">
        <v>1</v>
      </c>
      <c r="N161" s="173" t="s">
        <v>44</v>
      </c>
      <c r="O161" s="55"/>
      <c r="P161" s="174">
        <f t="shared" si="11"/>
        <v>0</v>
      </c>
      <c r="Q161" s="174">
        <v>0.37001000000000001</v>
      </c>
      <c r="R161" s="174">
        <f t="shared" si="12"/>
        <v>0.37001000000000001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164</v>
      </c>
      <c r="AT161" s="176" t="s">
        <v>160</v>
      </c>
      <c r="AU161" s="176" t="s">
        <v>91</v>
      </c>
      <c r="AY161" s="14" t="s">
        <v>158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91</v>
      </c>
      <c r="BK161" s="177">
        <f t="shared" si="19"/>
        <v>0</v>
      </c>
      <c r="BL161" s="14" t="s">
        <v>164</v>
      </c>
      <c r="BM161" s="176" t="s">
        <v>414</v>
      </c>
    </row>
    <row r="162" spans="1:65" s="2" customFormat="1" ht="77.25" customHeight="1">
      <c r="A162" s="29"/>
      <c r="B162" s="163"/>
      <c r="C162" s="164" t="s">
        <v>233</v>
      </c>
      <c r="D162" s="164" t="s">
        <v>160</v>
      </c>
      <c r="E162" s="165" t="s">
        <v>415</v>
      </c>
      <c r="F162" s="166" t="s">
        <v>416</v>
      </c>
      <c r="G162" s="167" t="s">
        <v>413</v>
      </c>
      <c r="H162" s="168">
        <v>1</v>
      </c>
      <c r="I162" s="169"/>
      <c r="J162" s="170">
        <f t="shared" si="10"/>
        <v>0</v>
      </c>
      <c r="K162" s="249"/>
      <c r="L162" s="251"/>
      <c r="M162" s="250" t="s">
        <v>1</v>
      </c>
      <c r="N162" s="173" t="s">
        <v>44</v>
      </c>
      <c r="O162" s="55"/>
      <c r="P162" s="174">
        <f t="shared" si="11"/>
        <v>0</v>
      </c>
      <c r="Q162" s="174">
        <v>0.37001000000000001</v>
      </c>
      <c r="R162" s="174">
        <f t="shared" si="12"/>
        <v>0.37001000000000001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164</v>
      </c>
      <c r="AT162" s="176" t="s">
        <v>160</v>
      </c>
      <c r="AU162" s="176" t="s">
        <v>91</v>
      </c>
      <c r="AY162" s="14" t="s">
        <v>158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91</v>
      </c>
      <c r="BK162" s="177">
        <f t="shared" si="19"/>
        <v>0</v>
      </c>
      <c r="BL162" s="14" t="s">
        <v>164</v>
      </c>
      <c r="BM162" s="176" t="s">
        <v>417</v>
      </c>
    </row>
    <row r="163" spans="1:65" s="2" customFormat="1" ht="21.75" customHeight="1">
      <c r="A163" s="29"/>
      <c r="B163" s="163"/>
      <c r="C163" s="164" t="s">
        <v>237</v>
      </c>
      <c r="D163" s="164" t="s">
        <v>160</v>
      </c>
      <c r="E163" s="165" t="s">
        <v>418</v>
      </c>
      <c r="F163" s="166" t="s">
        <v>419</v>
      </c>
      <c r="G163" s="167" t="s">
        <v>231</v>
      </c>
      <c r="H163" s="168">
        <v>1</v>
      </c>
      <c r="I163" s="169"/>
      <c r="J163" s="170">
        <f t="shared" si="10"/>
        <v>0</v>
      </c>
      <c r="K163" s="249"/>
      <c r="L163" s="251"/>
      <c r="M163" s="250" t="s">
        <v>1</v>
      </c>
      <c r="N163" s="173" t="s">
        <v>44</v>
      </c>
      <c r="O163" s="55"/>
      <c r="P163" s="174">
        <f t="shared" si="11"/>
        <v>0</v>
      </c>
      <c r="Q163" s="174">
        <v>4.6249999999999999E-2</v>
      </c>
      <c r="R163" s="174">
        <f t="shared" si="12"/>
        <v>4.6249999999999999E-2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164</v>
      </c>
      <c r="AT163" s="176" t="s">
        <v>160</v>
      </c>
      <c r="AU163" s="176" t="s">
        <v>91</v>
      </c>
      <c r="AY163" s="14" t="s">
        <v>158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91</v>
      </c>
      <c r="BK163" s="177">
        <f t="shared" si="19"/>
        <v>0</v>
      </c>
      <c r="BL163" s="14" t="s">
        <v>164</v>
      </c>
      <c r="BM163" s="176" t="s">
        <v>420</v>
      </c>
    </row>
    <row r="164" spans="1:65" s="2" customFormat="1" ht="21.75" customHeight="1">
      <c r="A164" s="29"/>
      <c r="B164" s="163"/>
      <c r="C164" s="164" t="s">
        <v>7</v>
      </c>
      <c r="D164" s="164" t="s">
        <v>160</v>
      </c>
      <c r="E164" s="165" t="s">
        <v>421</v>
      </c>
      <c r="F164" s="166" t="s">
        <v>422</v>
      </c>
      <c r="G164" s="167" t="s">
        <v>231</v>
      </c>
      <c r="H164" s="168">
        <v>2</v>
      </c>
      <c r="I164" s="169"/>
      <c r="J164" s="170">
        <f t="shared" si="10"/>
        <v>0</v>
      </c>
      <c r="K164" s="249"/>
      <c r="L164" s="251"/>
      <c r="M164" s="250" t="s">
        <v>1</v>
      </c>
      <c r="N164" s="173" t="s">
        <v>44</v>
      </c>
      <c r="O164" s="55"/>
      <c r="P164" s="174">
        <f t="shared" si="11"/>
        <v>0</v>
      </c>
      <c r="Q164" s="174">
        <v>1.26E-2</v>
      </c>
      <c r="R164" s="174">
        <f t="shared" si="12"/>
        <v>2.52E-2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164</v>
      </c>
      <c r="AT164" s="176" t="s">
        <v>160</v>
      </c>
      <c r="AU164" s="176" t="s">
        <v>91</v>
      </c>
      <c r="AY164" s="14" t="s">
        <v>158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91</v>
      </c>
      <c r="BK164" s="177">
        <f t="shared" si="19"/>
        <v>0</v>
      </c>
      <c r="BL164" s="14" t="s">
        <v>164</v>
      </c>
      <c r="BM164" s="176" t="s">
        <v>423</v>
      </c>
    </row>
    <row r="165" spans="1:65" s="2" customFormat="1" ht="16.5" customHeight="1">
      <c r="A165" s="29"/>
      <c r="B165" s="163"/>
      <c r="C165" s="183" t="s">
        <v>244</v>
      </c>
      <c r="D165" s="183" t="s">
        <v>424</v>
      </c>
      <c r="E165" s="184" t="s">
        <v>425</v>
      </c>
      <c r="F165" s="185" t="s">
        <v>426</v>
      </c>
      <c r="G165" s="186" t="s">
        <v>251</v>
      </c>
      <c r="H165" s="187">
        <v>9.7919999999999998</v>
      </c>
      <c r="I165" s="188"/>
      <c r="J165" s="189">
        <f t="shared" si="10"/>
        <v>0</v>
      </c>
      <c r="K165" s="253"/>
      <c r="L165" s="255"/>
      <c r="M165" s="254" t="s">
        <v>1</v>
      </c>
      <c r="N165" s="193" t="s">
        <v>44</v>
      </c>
      <c r="O165" s="55"/>
      <c r="P165" s="174">
        <f t="shared" si="11"/>
        <v>0</v>
      </c>
      <c r="Q165" s="174">
        <v>1.9300000000000001E-2</v>
      </c>
      <c r="R165" s="174">
        <f t="shared" si="12"/>
        <v>0.1889856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189</v>
      </c>
      <c r="AT165" s="176" t="s">
        <v>424</v>
      </c>
      <c r="AU165" s="176" t="s">
        <v>91</v>
      </c>
      <c r="AY165" s="14" t="s">
        <v>158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91</v>
      </c>
      <c r="BK165" s="177">
        <f t="shared" si="19"/>
        <v>0</v>
      </c>
      <c r="BL165" s="14" t="s">
        <v>164</v>
      </c>
      <c r="BM165" s="176" t="s">
        <v>427</v>
      </c>
    </row>
    <row r="166" spans="1:65" s="2" customFormat="1" ht="16.5" customHeight="1">
      <c r="A166" s="29"/>
      <c r="B166" s="163"/>
      <c r="C166" s="183" t="s">
        <v>248</v>
      </c>
      <c r="D166" s="183" t="s">
        <v>424</v>
      </c>
      <c r="E166" s="184" t="s">
        <v>428</v>
      </c>
      <c r="F166" s="185" t="s">
        <v>429</v>
      </c>
      <c r="G166" s="186" t="s">
        <v>163</v>
      </c>
      <c r="H166" s="187">
        <v>3.78</v>
      </c>
      <c r="I166" s="188"/>
      <c r="J166" s="189">
        <f t="shared" si="10"/>
        <v>0</v>
      </c>
      <c r="K166" s="253"/>
      <c r="L166" s="255"/>
      <c r="M166" s="254" t="s">
        <v>1</v>
      </c>
      <c r="N166" s="193" t="s">
        <v>44</v>
      </c>
      <c r="O166" s="55"/>
      <c r="P166" s="174">
        <f t="shared" si="11"/>
        <v>0</v>
      </c>
      <c r="Q166" s="174">
        <v>1.2500000000000001E-2</v>
      </c>
      <c r="R166" s="174">
        <f t="shared" si="12"/>
        <v>4.725E-2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189</v>
      </c>
      <c r="AT166" s="176" t="s">
        <v>424</v>
      </c>
      <c r="AU166" s="176" t="s">
        <v>91</v>
      </c>
      <c r="AY166" s="14" t="s">
        <v>158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91</v>
      </c>
      <c r="BK166" s="177">
        <f t="shared" si="19"/>
        <v>0</v>
      </c>
      <c r="BL166" s="14" t="s">
        <v>164</v>
      </c>
      <c r="BM166" s="176" t="s">
        <v>430</v>
      </c>
    </row>
    <row r="167" spans="1:65" s="2" customFormat="1" ht="21.75" customHeight="1">
      <c r="A167" s="29"/>
      <c r="B167" s="163"/>
      <c r="C167" s="164" t="s">
        <v>253</v>
      </c>
      <c r="D167" s="164" t="s">
        <v>160</v>
      </c>
      <c r="E167" s="165" t="s">
        <v>431</v>
      </c>
      <c r="F167" s="166" t="s">
        <v>432</v>
      </c>
      <c r="G167" s="167" t="s">
        <v>168</v>
      </c>
      <c r="H167" s="168">
        <v>0.83</v>
      </c>
      <c r="I167" s="169"/>
      <c r="J167" s="170">
        <f t="shared" si="10"/>
        <v>0</v>
      </c>
      <c r="K167" s="249"/>
      <c r="L167" s="251"/>
      <c r="M167" s="250" t="s">
        <v>1</v>
      </c>
      <c r="N167" s="173" t="s">
        <v>44</v>
      </c>
      <c r="O167" s="55"/>
      <c r="P167" s="174">
        <f t="shared" si="11"/>
        <v>0</v>
      </c>
      <c r="Q167" s="174">
        <v>2.49688</v>
      </c>
      <c r="R167" s="174">
        <f t="shared" si="12"/>
        <v>2.0724103999999999</v>
      </c>
      <c r="S167" s="174">
        <v>0</v>
      </c>
      <c r="T167" s="17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164</v>
      </c>
      <c r="AT167" s="176" t="s">
        <v>160</v>
      </c>
      <c r="AU167" s="176" t="s">
        <v>91</v>
      </c>
      <c r="AY167" s="14" t="s">
        <v>158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14" t="s">
        <v>91</v>
      </c>
      <c r="BK167" s="177">
        <f t="shared" si="19"/>
        <v>0</v>
      </c>
      <c r="BL167" s="14" t="s">
        <v>164</v>
      </c>
      <c r="BM167" s="176" t="s">
        <v>433</v>
      </c>
    </row>
    <row r="168" spans="1:65" s="2" customFormat="1" ht="21.75" customHeight="1">
      <c r="A168" s="29"/>
      <c r="B168" s="163"/>
      <c r="C168" s="164" t="s">
        <v>257</v>
      </c>
      <c r="D168" s="164" t="s">
        <v>160</v>
      </c>
      <c r="E168" s="165" t="s">
        <v>434</v>
      </c>
      <c r="F168" s="166" t="s">
        <v>435</v>
      </c>
      <c r="G168" s="167" t="s">
        <v>163</v>
      </c>
      <c r="H168" s="168">
        <v>7.8</v>
      </c>
      <c r="I168" s="169"/>
      <c r="J168" s="170">
        <f t="shared" si="10"/>
        <v>0</v>
      </c>
      <c r="K168" s="249"/>
      <c r="L168" s="251"/>
      <c r="M168" s="250" t="s">
        <v>1</v>
      </c>
      <c r="N168" s="173" t="s">
        <v>44</v>
      </c>
      <c r="O168" s="55"/>
      <c r="P168" s="174">
        <f t="shared" si="11"/>
        <v>0</v>
      </c>
      <c r="Q168" s="174">
        <v>1.0200000000000001E-2</v>
      </c>
      <c r="R168" s="174">
        <f t="shared" si="12"/>
        <v>7.9560000000000006E-2</v>
      </c>
      <c r="S168" s="174">
        <v>0</v>
      </c>
      <c r="T168" s="17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164</v>
      </c>
      <c r="AT168" s="176" t="s">
        <v>160</v>
      </c>
      <c r="AU168" s="176" t="s">
        <v>91</v>
      </c>
      <c r="AY168" s="14" t="s">
        <v>158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14" t="s">
        <v>91</v>
      </c>
      <c r="BK168" s="177">
        <f t="shared" si="19"/>
        <v>0</v>
      </c>
      <c r="BL168" s="14" t="s">
        <v>164</v>
      </c>
      <c r="BM168" s="176" t="s">
        <v>436</v>
      </c>
    </row>
    <row r="169" spans="1:65" s="2" customFormat="1" ht="21.75" customHeight="1">
      <c r="A169" s="29"/>
      <c r="B169" s="163"/>
      <c r="C169" s="164" t="s">
        <v>261</v>
      </c>
      <c r="D169" s="164" t="s">
        <v>160</v>
      </c>
      <c r="E169" s="165" t="s">
        <v>437</v>
      </c>
      <c r="F169" s="166" t="s">
        <v>438</v>
      </c>
      <c r="G169" s="167" t="s">
        <v>163</v>
      </c>
      <c r="H169" s="168">
        <v>7.8</v>
      </c>
      <c r="I169" s="169"/>
      <c r="J169" s="170">
        <f t="shared" si="10"/>
        <v>0</v>
      </c>
      <c r="K169" s="249"/>
      <c r="L169" s="251"/>
      <c r="M169" s="250" t="s">
        <v>1</v>
      </c>
      <c r="N169" s="173" t="s">
        <v>44</v>
      </c>
      <c r="O169" s="55"/>
      <c r="P169" s="174">
        <f t="shared" si="11"/>
        <v>0</v>
      </c>
      <c r="Q169" s="174">
        <v>0</v>
      </c>
      <c r="R169" s="174">
        <f t="shared" si="12"/>
        <v>0</v>
      </c>
      <c r="S169" s="174">
        <v>0</v>
      </c>
      <c r="T169" s="17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164</v>
      </c>
      <c r="AT169" s="176" t="s">
        <v>160</v>
      </c>
      <c r="AU169" s="176" t="s">
        <v>91</v>
      </c>
      <c r="AY169" s="14" t="s">
        <v>158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14" t="s">
        <v>91</v>
      </c>
      <c r="BK169" s="177">
        <f t="shared" si="19"/>
        <v>0</v>
      </c>
      <c r="BL169" s="14" t="s">
        <v>164</v>
      </c>
      <c r="BM169" s="176" t="s">
        <v>439</v>
      </c>
    </row>
    <row r="170" spans="1:65" s="2" customFormat="1" ht="21.75" customHeight="1">
      <c r="A170" s="29"/>
      <c r="B170" s="163"/>
      <c r="C170" s="164" t="s">
        <v>265</v>
      </c>
      <c r="D170" s="164" t="s">
        <v>160</v>
      </c>
      <c r="E170" s="165" t="s">
        <v>440</v>
      </c>
      <c r="F170" s="166" t="s">
        <v>441</v>
      </c>
      <c r="G170" s="167" t="s">
        <v>192</v>
      </c>
      <c r="H170" s="168">
        <v>0.16600000000000001</v>
      </c>
      <c r="I170" s="169"/>
      <c r="J170" s="170">
        <f t="shared" si="10"/>
        <v>0</v>
      </c>
      <c r="K170" s="249"/>
      <c r="L170" s="251"/>
      <c r="M170" s="250" t="s">
        <v>1</v>
      </c>
      <c r="N170" s="173" t="s">
        <v>44</v>
      </c>
      <c r="O170" s="55"/>
      <c r="P170" s="174">
        <f t="shared" si="11"/>
        <v>0</v>
      </c>
      <c r="Q170" s="174">
        <v>1.01953</v>
      </c>
      <c r="R170" s="174">
        <f t="shared" si="12"/>
        <v>0.16924198000000001</v>
      </c>
      <c r="S170" s="174">
        <v>0</v>
      </c>
      <c r="T170" s="17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164</v>
      </c>
      <c r="AT170" s="176" t="s">
        <v>160</v>
      </c>
      <c r="AU170" s="176" t="s">
        <v>91</v>
      </c>
      <c r="AY170" s="14" t="s">
        <v>158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14" t="s">
        <v>91</v>
      </c>
      <c r="BK170" s="177">
        <f t="shared" si="19"/>
        <v>0</v>
      </c>
      <c r="BL170" s="14" t="s">
        <v>164</v>
      </c>
      <c r="BM170" s="176" t="s">
        <v>442</v>
      </c>
    </row>
    <row r="171" spans="1:65" s="2" customFormat="1" ht="16.5" customHeight="1">
      <c r="A171" s="29"/>
      <c r="B171" s="163"/>
      <c r="C171" s="164" t="s">
        <v>269</v>
      </c>
      <c r="D171" s="164" t="s">
        <v>160</v>
      </c>
      <c r="E171" s="165" t="s">
        <v>443</v>
      </c>
      <c r="F171" s="166" t="s">
        <v>444</v>
      </c>
      <c r="G171" s="167" t="s">
        <v>163</v>
      </c>
      <c r="H171" s="168">
        <v>4.1500000000000004</v>
      </c>
      <c r="I171" s="169"/>
      <c r="J171" s="170">
        <f t="shared" si="10"/>
        <v>0</v>
      </c>
      <c r="K171" s="249"/>
      <c r="L171" s="251"/>
      <c r="M171" s="250" t="s">
        <v>1</v>
      </c>
      <c r="N171" s="173" t="s">
        <v>44</v>
      </c>
      <c r="O171" s="55"/>
      <c r="P171" s="174">
        <f t="shared" si="11"/>
        <v>0</v>
      </c>
      <c r="Q171" s="174">
        <v>0.10942</v>
      </c>
      <c r="R171" s="174">
        <f t="shared" si="12"/>
        <v>0.45409300000000008</v>
      </c>
      <c r="S171" s="174">
        <v>0</v>
      </c>
      <c r="T171" s="175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164</v>
      </c>
      <c r="AT171" s="176" t="s">
        <v>160</v>
      </c>
      <c r="AU171" s="176" t="s">
        <v>91</v>
      </c>
      <c r="AY171" s="14" t="s">
        <v>158</v>
      </c>
      <c r="BE171" s="177">
        <f t="shared" si="14"/>
        <v>0</v>
      </c>
      <c r="BF171" s="177">
        <f t="shared" si="15"/>
        <v>0</v>
      </c>
      <c r="BG171" s="177">
        <f t="shared" si="16"/>
        <v>0</v>
      </c>
      <c r="BH171" s="177">
        <f t="shared" si="17"/>
        <v>0</v>
      </c>
      <c r="BI171" s="177">
        <f t="shared" si="18"/>
        <v>0</v>
      </c>
      <c r="BJ171" s="14" t="s">
        <v>91</v>
      </c>
      <c r="BK171" s="177">
        <f t="shared" si="19"/>
        <v>0</v>
      </c>
      <c r="BL171" s="14" t="s">
        <v>164</v>
      </c>
      <c r="BM171" s="176" t="s">
        <v>445</v>
      </c>
    </row>
    <row r="172" spans="1:65" s="12" customFormat="1" ht="22.9" customHeight="1">
      <c r="B172" s="150"/>
      <c r="D172" s="151" t="s">
        <v>77</v>
      </c>
      <c r="E172" s="161" t="s">
        <v>164</v>
      </c>
      <c r="F172" s="161" t="s">
        <v>446</v>
      </c>
      <c r="I172" s="153"/>
      <c r="J172" s="162">
        <f>BK172</f>
        <v>0</v>
      </c>
      <c r="L172" s="150"/>
      <c r="M172" s="155"/>
      <c r="N172" s="156"/>
      <c r="O172" s="156"/>
      <c r="P172" s="157">
        <f>SUM(P173:P182)</f>
        <v>0</v>
      </c>
      <c r="Q172" s="156"/>
      <c r="R172" s="157">
        <f>SUM(R173:R182)</f>
        <v>49.333598980000005</v>
      </c>
      <c r="S172" s="156"/>
      <c r="T172" s="158">
        <f>SUM(T173:T182)</f>
        <v>0</v>
      </c>
      <c r="AR172" s="151" t="s">
        <v>85</v>
      </c>
      <c r="AT172" s="159" t="s">
        <v>77</v>
      </c>
      <c r="AU172" s="159" t="s">
        <v>85</v>
      </c>
      <c r="AY172" s="151" t="s">
        <v>158</v>
      </c>
      <c r="BK172" s="160">
        <f>SUM(BK173:BK182)</f>
        <v>0</v>
      </c>
    </row>
    <row r="173" spans="1:65" s="2" customFormat="1" ht="21.75" customHeight="1">
      <c r="A173" s="29"/>
      <c r="B173" s="163"/>
      <c r="C173" s="164" t="s">
        <v>273</v>
      </c>
      <c r="D173" s="164" t="s">
        <v>160</v>
      </c>
      <c r="E173" s="165" t="s">
        <v>447</v>
      </c>
      <c r="F173" s="166" t="s">
        <v>448</v>
      </c>
      <c r="G173" s="167" t="s">
        <v>168</v>
      </c>
      <c r="H173" s="168">
        <v>9.3000000000000007</v>
      </c>
      <c r="I173" s="169"/>
      <c r="J173" s="170">
        <f t="shared" ref="J173:J182" si="20">ROUND(I173*H173,2)</f>
        <v>0</v>
      </c>
      <c r="K173" s="249"/>
      <c r="L173" s="251"/>
      <c r="M173" s="250" t="s">
        <v>1</v>
      </c>
      <c r="N173" s="173" t="s">
        <v>44</v>
      </c>
      <c r="O173" s="55"/>
      <c r="P173" s="174">
        <f t="shared" ref="P173:P182" si="21">O173*H173</f>
        <v>0</v>
      </c>
      <c r="Q173" s="174">
        <v>2.46536</v>
      </c>
      <c r="R173" s="174">
        <f t="shared" ref="R173:R182" si="22">Q173*H173</f>
        <v>22.927848000000001</v>
      </c>
      <c r="S173" s="174">
        <v>0</v>
      </c>
      <c r="T173" s="175">
        <f t="shared" ref="T173:T182" si="23"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164</v>
      </c>
      <c r="AT173" s="176" t="s">
        <v>160</v>
      </c>
      <c r="AU173" s="176" t="s">
        <v>91</v>
      </c>
      <c r="AY173" s="14" t="s">
        <v>158</v>
      </c>
      <c r="BE173" s="177">
        <f t="shared" ref="BE173:BE182" si="24">IF(N173="základná",J173,0)</f>
        <v>0</v>
      </c>
      <c r="BF173" s="177">
        <f t="shared" ref="BF173:BF182" si="25">IF(N173="znížená",J173,0)</f>
        <v>0</v>
      </c>
      <c r="BG173" s="177">
        <f t="shared" ref="BG173:BG182" si="26">IF(N173="zákl. prenesená",J173,0)</f>
        <v>0</v>
      </c>
      <c r="BH173" s="177">
        <f t="shared" ref="BH173:BH182" si="27">IF(N173="zníž. prenesená",J173,0)</f>
        <v>0</v>
      </c>
      <c r="BI173" s="177">
        <f t="shared" ref="BI173:BI182" si="28">IF(N173="nulová",J173,0)</f>
        <v>0</v>
      </c>
      <c r="BJ173" s="14" t="s">
        <v>91</v>
      </c>
      <c r="BK173" s="177">
        <f t="shared" ref="BK173:BK182" si="29">ROUND(I173*H173,2)</f>
        <v>0</v>
      </c>
      <c r="BL173" s="14" t="s">
        <v>164</v>
      </c>
      <c r="BM173" s="176" t="s">
        <v>449</v>
      </c>
    </row>
    <row r="174" spans="1:65" s="2" customFormat="1" ht="16.5" customHeight="1">
      <c r="A174" s="29"/>
      <c r="B174" s="163"/>
      <c r="C174" s="164" t="s">
        <v>277</v>
      </c>
      <c r="D174" s="164" t="s">
        <v>160</v>
      </c>
      <c r="E174" s="165" t="s">
        <v>450</v>
      </c>
      <c r="F174" s="166" t="s">
        <v>451</v>
      </c>
      <c r="G174" s="167" t="s">
        <v>163</v>
      </c>
      <c r="H174" s="168">
        <v>42.426000000000002</v>
      </c>
      <c r="I174" s="169"/>
      <c r="J174" s="170">
        <f t="shared" si="20"/>
        <v>0</v>
      </c>
      <c r="K174" s="249"/>
      <c r="L174" s="251"/>
      <c r="M174" s="250" t="s">
        <v>1</v>
      </c>
      <c r="N174" s="173" t="s">
        <v>44</v>
      </c>
      <c r="O174" s="55"/>
      <c r="P174" s="174">
        <f t="shared" si="21"/>
        <v>0</v>
      </c>
      <c r="Q174" s="174">
        <v>6.9499999999999996E-3</v>
      </c>
      <c r="R174" s="174">
        <f t="shared" si="22"/>
        <v>0.29486069999999998</v>
      </c>
      <c r="S174" s="174">
        <v>0</v>
      </c>
      <c r="T174" s="175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164</v>
      </c>
      <c r="AT174" s="176" t="s">
        <v>160</v>
      </c>
      <c r="AU174" s="176" t="s">
        <v>91</v>
      </c>
      <c r="AY174" s="14" t="s">
        <v>158</v>
      </c>
      <c r="BE174" s="177">
        <f t="shared" si="24"/>
        <v>0</v>
      </c>
      <c r="BF174" s="177">
        <f t="shared" si="25"/>
        <v>0</v>
      </c>
      <c r="BG174" s="177">
        <f t="shared" si="26"/>
        <v>0</v>
      </c>
      <c r="BH174" s="177">
        <f t="shared" si="27"/>
        <v>0</v>
      </c>
      <c r="BI174" s="177">
        <f t="shared" si="28"/>
        <v>0</v>
      </c>
      <c r="BJ174" s="14" t="s">
        <v>91</v>
      </c>
      <c r="BK174" s="177">
        <f t="shared" si="29"/>
        <v>0</v>
      </c>
      <c r="BL174" s="14" t="s">
        <v>164</v>
      </c>
      <c r="BM174" s="176" t="s">
        <v>452</v>
      </c>
    </row>
    <row r="175" spans="1:65" s="2" customFormat="1" ht="16.5" customHeight="1">
      <c r="A175" s="29"/>
      <c r="B175" s="163"/>
      <c r="C175" s="164" t="s">
        <v>281</v>
      </c>
      <c r="D175" s="164" t="s">
        <v>160</v>
      </c>
      <c r="E175" s="165" t="s">
        <v>453</v>
      </c>
      <c r="F175" s="166" t="s">
        <v>454</v>
      </c>
      <c r="G175" s="167" t="s">
        <v>163</v>
      </c>
      <c r="H175" s="168">
        <v>42.426000000000002</v>
      </c>
      <c r="I175" s="169"/>
      <c r="J175" s="170">
        <f t="shared" si="20"/>
        <v>0</v>
      </c>
      <c r="K175" s="249"/>
      <c r="L175" s="251"/>
      <c r="M175" s="250" t="s">
        <v>1</v>
      </c>
      <c r="N175" s="173" t="s">
        <v>44</v>
      </c>
      <c r="O175" s="55"/>
      <c r="P175" s="174">
        <f t="shared" si="21"/>
        <v>0</v>
      </c>
      <c r="Q175" s="174">
        <v>0</v>
      </c>
      <c r="R175" s="174">
        <f t="shared" si="22"/>
        <v>0</v>
      </c>
      <c r="S175" s="174">
        <v>0</v>
      </c>
      <c r="T175" s="175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164</v>
      </c>
      <c r="AT175" s="176" t="s">
        <v>160</v>
      </c>
      <c r="AU175" s="176" t="s">
        <v>91</v>
      </c>
      <c r="AY175" s="14" t="s">
        <v>158</v>
      </c>
      <c r="BE175" s="177">
        <f t="shared" si="24"/>
        <v>0</v>
      </c>
      <c r="BF175" s="177">
        <f t="shared" si="25"/>
        <v>0</v>
      </c>
      <c r="BG175" s="177">
        <f t="shared" si="26"/>
        <v>0</v>
      </c>
      <c r="BH175" s="177">
        <f t="shared" si="27"/>
        <v>0</v>
      </c>
      <c r="BI175" s="177">
        <f t="shared" si="28"/>
        <v>0</v>
      </c>
      <c r="BJ175" s="14" t="s">
        <v>91</v>
      </c>
      <c r="BK175" s="177">
        <f t="shared" si="29"/>
        <v>0</v>
      </c>
      <c r="BL175" s="14" t="s">
        <v>164</v>
      </c>
      <c r="BM175" s="176" t="s">
        <v>455</v>
      </c>
    </row>
    <row r="176" spans="1:65" s="2" customFormat="1" ht="21.75" customHeight="1">
      <c r="A176" s="29"/>
      <c r="B176" s="163"/>
      <c r="C176" s="164" t="s">
        <v>289</v>
      </c>
      <c r="D176" s="164" t="s">
        <v>160</v>
      </c>
      <c r="E176" s="165" t="s">
        <v>456</v>
      </c>
      <c r="F176" s="166" t="s">
        <v>457</v>
      </c>
      <c r="G176" s="167" t="s">
        <v>163</v>
      </c>
      <c r="H176" s="168">
        <v>42.426000000000002</v>
      </c>
      <c r="I176" s="169"/>
      <c r="J176" s="170">
        <f t="shared" si="20"/>
        <v>0</v>
      </c>
      <c r="K176" s="249"/>
      <c r="L176" s="251"/>
      <c r="M176" s="250" t="s">
        <v>1</v>
      </c>
      <c r="N176" s="173" t="s">
        <v>44</v>
      </c>
      <c r="O176" s="55"/>
      <c r="P176" s="174">
        <f t="shared" si="21"/>
        <v>0</v>
      </c>
      <c r="Q176" s="174">
        <v>3.338E-2</v>
      </c>
      <c r="R176" s="174">
        <f t="shared" si="22"/>
        <v>1.4161798800000001</v>
      </c>
      <c r="S176" s="174">
        <v>0</v>
      </c>
      <c r="T176" s="175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164</v>
      </c>
      <c r="AT176" s="176" t="s">
        <v>160</v>
      </c>
      <c r="AU176" s="176" t="s">
        <v>91</v>
      </c>
      <c r="AY176" s="14" t="s">
        <v>158</v>
      </c>
      <c r="BE176" s="177">
        <f t="shared" si="24"/>
        <v>0</v>
      </c>
      <c r="BF176" s="177">
        <f t="shared" si="25"/>
        <v>0</v>
      </c>
      <c r="BG176" s="177">
        <f t="shared" si="26"/>
        <v>0</v>
      </c>
      <c r="BH176" s="177">
        <f t="shared" si="27"/>
        <v>0</v>
      </c>
      <c r="BI176" s="177">
        <f t="shared" si="28"/>
        <v>0</v>
      </c>
      <c r="BJ176" s="14" t="s">
        <v>91</v>
      </c>
      <c r="BK176" s="177">
        <f t="shared" si="29"/>
        <v>0</v>
      </c>
      <c r="BL176" s="14" t="s">
        <v>164</v>
      </c>
      <c r="BM176" s="176" t="s">
        <v>458</v>
      </c>
    </row>
    <row r="177" spans="1:65" s="2" customFormat="1" ht="21.75" customHeight="1">
      <c r="A177" s="29"/>
      <c r="B177" s="163"/>
      <c r="C177" s="164" t="s">
        <v>293</v>
      </c>
      <c r="D177" s="164" t="s">
        <v>160</v>
      </c>
      <c r="E177" s="165" t="s">
        <v>459</v>
      </c>
      <c r="F177" s="166" t="s">
        <v>460</v>
      </c>
      <c r="G177" s="167" t="s">
        <v>163</v>
      </c>
      <c r="H177" s="168">
        <v>42.426000000000002</v>
      </c>
      <c r="I177" s="169"/>
      <c r="J177" s="170">
        <f t="shared" si="20"/>
        <v>0</v>
      </c>
      <c r="K177" s="249"/>
      <c r="L177" s="251"/>
      <c r="M177" s="250" t="s">
        <v>1</v>
      </c>
      <c r="N177" s="173" t="s">
        <v>44</v>
      </c>
      <c r="O177" s="55"/>
      <c r="P177" s="174">
        <f t="shared" si="21"/>
        <v>0</v>
      </c>
      <c r="Q177" s="174">
        <v>0</v>
      </c>
      <c r="R177" s="174">
        <f t="shared" si="22"/>
        <v>0</v>
      </c>
      <c r="S177" s="174">
        <v>0</v>
      </c>
      <c r="T177" s="175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164</v>
      </c>
      <c r="AT177" s="176" t="s">
        <v>160</v>
      </c>
      <c r="AU177" s="176" t="s">
        <v>91</v>
      </c>
      <c r="AY177" s="14" t="s">
        <v>158</v>
      </c>
      <c r="BE177" s="177">
        <f t="shared" si="24"/>
        <v>0</v>
      </c>
      <c r="BF177" s="177">
        <f t="shared" si="25"/>
        <v>0</v>
      </c>
      <c r="BG177" s="177">
        <f t="shared" si="26"/>
        <v>0</v>
      </c>
      <c r="BH177" s="177">
        <f t="shared" si="27"/>
        <v>0</v>
      </c>
      <c r="BI177" s="177">
        <f t="shared" si="28"/>
        <v>0</v>
      </c>
      <c r="BJ177" s="14" t="s">
        <v>91</v>
      </c>
      <c r="BK177" s="177">
        <f t="shared" si="29"/>
        <v>0</v>
      </c>
      <c r="BL177" s="14" t="s">
        <v>164</v>
      </c>
      <c r="BM177" s="176" t="s">
        <v>461</v>
      </c>
    </row>
    <row r="178" spans="1:65" s="2" customFormat="1" ht="21.75" customHeight="1">
      <c r="A178" s="29"/>
      <c r="B178" s="163"/>
      <c r="C178" s="164" t="s">
        <v>297</v>
      </c>
      <c r="D178" s="164" t="s">
        <v>160</v>
      </c>
      <c r="E178" s="165" t="s">
        <v>462</v>
      </c>
      <c r="F178" s="166" t="s">
        <v>463</v>
      </c>
      <c r="G178" s="167" t="s">
        <v>192</v>
      </c>
      <c r="H178" s="168">
        <v>0.72199999999999998</v>
      </c>
      <c r="I178" s="169"/>
      <c r="J178" s="170">
        <f t="shared" si="20"/>
        <v>0</v>
      </c>
      <c r="K178" s="249"/>
      <c r="L178" s="251"/>
      <c r="M178" s="250" t="s">
        <v>1</v>
      </c>
      <c r="N178" s="173" t="s">
        <v>44</v>
      </c>
      <c r="O178" s="55"/>
      <c r="P178" s="174">
        <f t="shared" si="21"/>
        <v>0</v>
      </c>
      <c r="Q178" s="174">
        <v>1.0162899999999999</v>
      </c>
      <c r="R178" s="174">
        <f t="shared" si="22"/>
        <v>0.73376137999999991</v>
      </c>
      <c r="S178" s="174">
        <v>0</v>
      </c>
      <c r="T178" s="175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164</v>
      </c>
      <c r="AT178" s="176" t="s">
        <v>160</v>
      </c>
      <c r="AU178" s="176" t="s">
        <v>91</v>
      </c>
      <c r="AY178" s="14" t="s">
        <v>158</v>
      </c>
      <c r="BE178" s="177">
        <f t="shared" si="24"/>
        <v>0</v>
      </c>
      <c r="BF178" s="177">
        <f t="shared" si="25"/>
        <v>0</v>
      </c>
      <c r="BG178" s="177">
        <f t="shared" si="26"/>
        <v>0</v>
      </c>
      <c r="BH178" s="177">
        <f t="shared" si="27"/>
        <v>0</v>
      </c>
      <c r="BI178" s="177">
        <f t="shared" si="28"/>
        <v>0</v>
      </c>
      <c r="BJ178" s="14" t="s">
        <v>91</v>
      </c>
      <c r="BK178" s="177">
        <f t="shared" si="29"/>
        <v>0</v>
      </c>
      <c r="BL178" s="14" t="s">
        <v>164</v>
      </c>
      <c r="BM178" s="176" t="s">
        <v>464</v>
      </c>
    </row>
    <row r="179" spans="1:65" s="2" customFormat="1" ht="21.75" customHeight="1">
      <c r="A179" s="29"/>
      <c r="B179" s="163"/>
      <c r="C179" s="164" t="s">
        <v>303</v>
      </c>
      <c r="D179" s="164" t="s">
        <v>160</v>
      </c>
      <c r="E179" s="165" t="s">
        <v>465</v>
      </c>
      <c r="F179" s="166" t="s">
        <v>466</v>
      </c>
      <c r="G179" s="167" t="s">
        <v>168</v>
      </c>
      <c r="H179" s="168">
        <v>8.8699999999999992</v>
      </c>
      <c r="I179" s="169"/>
      <c r="J179" s="170">
        <f t="shared" si="20"/>
        <v>0</v>
      </c>
      <c r="K179" s="249"/>
      <c r="L179" s="251"/>
      <c r="M179" s="250" t="s">
        <v>1</v>
      </c>
      <c r="N179" s="173" t="s">
        <v>44</v>
      </c>
      <c r="O179" s="55"/>
      <c r="P179" s="174">
        <f t="shared" si="21"/>
        <v>0</v>
      </c>
      <c r="Q179" s="174">
        <v>2.4603799999999998</v>
      </c>
      <c r="R179" s="174">
        <f t="shared" si="22"/>
        <v>21.823570599999996</v>
      </c>
      <c r="S179" s="174">
        <v>0</v>
      </c>
      <c r="T179" s="175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164</v>
      </c>
      <c r="AT179" s="176" t="s">
        <v>160</v>
      </c>
      <c r="AU179" s="176" t="s">
        <v>91</v>
      </c>
      <c r="AY179" s="14" t="s">
        <v>158</v>
      </c>
      <c r="BE179" s="177">
        <f t="shared" si="24"/>
        <v>0</v>
      </c>
      <c r="BF179" s="177">
        <f t="shared" si="25"/>
        <v>0</v>
      </c>
      <c r="BG179" s="177">
        <f t="shared" si="26"/>
        <v>0</v>
      </c>
      <c r="BH179" s="177">
        <f t="shared" si="27"/>
        <v>0</v>
      </c>
      <c r="BI179" s="177">
        <f t="shared" si="28"/>
        <v>0</v>
      </c>
      <c r="BJ179" s="14" t="s">
        <v>91</v>
      </c>
      <c r="BK179" s="177">
        <f t="shared" si="29"/>
        <v>0</v>
      </c>
      <c r="BL179" s="14" t="s">
        <v>164</v>
      </c>
      <c r="BM179" s="176" t="s">
        <v>467</v>
      </c>
    </row>
    <row r="180" spans="1:65" s="2" customFormat="1" ht="21.75" customHeight="1">
      <c r="A180" s="29"/>
      <c r="B180" s="163"/>
      <c r="C180" s="164" t="s">
        <v>309</v>
      </c>
      <c r="D180" s="164" t="s">
        <v>160</v>
      </c>
      <c r="E180" s="165" t="s">
        <v>468</v>
      </c>
      <c r="F180" s="166" t="s">
        <v>469</v>
      </c>
      <c r="G180" s="167" t="s">
        <v>163</v>
      </c>
      <c r="H180" s="168">
        <v>68.293000000000006</v>
      </c>
      <c r="I180" s="169"/>
      <c r="J180" s="170">
        <f t="shared" si="20"/>
        <v>0</v>
      </c>
      <c r="K180" s="249"/>
      <c r="L180" s="251"/>
      <c r="M180" s="250" t="s">
        <v>1</v>
      </c>
      <c r="N180" s="173" t="s">
        <v>44</v>
      </c>
      <c r="O180" s="55"/>
      <c r="P180" s="174">
        <f t="shared" si="21"/>
        <v>0</v>
      </c>
      <c r="Q180" s="174">
        <v>1.8540000000000001E-2</v>
      </c>
      <c r="R180" s="174">
        <f t="shared" si="22"/>
        <v>1.2661522200000002</v>
      </c>
      <c r="S180" s="174">
        <v>0</v>
      </c>
      <c r="T180" s="175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164</v>
      </c>
      <c r="AT180" s="176" t="s">
        <v>160</v>
      </c>
      <c r="AU180" s="176" t="s">
        <v>91</v>
      </c>
      <c r="AY180" s="14" t="s">
        <v>158</v>
      </c>
      <c r="BE180" s="177">
        <f t="shared" si="24"/>
        <v>0</v>
      </c>
      <c r="BF180" s="177">
        <f t="shared" si="25"/>
        <v>0</v>
      </c>
      <c r="BG180" s="177">
        <f t="shared" si="26"/>
        <v>0</v>
      </c>
      <c r="BH180" s="177">
        <f t="shared" si="27"/>
        <v>0</v>
      </c>
      <c r="BI180" s="177">
        <f t="shared" si="28"/>
        <v>0</v>
      </c>
      <c r="BJ180" s="14" t="s">
        <v>91</v>
      </c>
      <c r="BK180" s="177">
        <f t="shared" si="29"/>
        <v>0</v>
      </c>
      <c r="BL180" s="14" t="s">
        <v>164</v>
      </c>
      <c r="BM180" s="176" t="s">
        <v>470</v>
      </c>
    </row>
    <row r="181" spans="1:65" s="2" customFormat="1" ht="21.75" customHeight="1">
      <c r="A181" s="29"/>
      <c r="B181" s="163"/>
      <c r="C181" s="164" t="s">
        <v>313</v>
      </c>
      <c r="D181" s="164" t="s">
        <v>160</v>
      </c>
      <c r="E181" s="165" t="s">
        <v>471</v>
      </c>
      <c r="F181" s="166" t="s">
        <v>472</v>
      </c>
      <c r="G181" s="167" t="s">
        <v>163</v>
      </c>
      <c r="H181" s="168">
        <v>68.293000000000006</v>
      </c>
      <c r="I181" s="169"/>
      <c r="J181" s="170">
        <f t="shared" si="20"/>
        <v>0</v>
      </c>
      <c r="K181" s="249"/>
      <c r="L181" s="251"/>
      <c r="M181" s="250" t="s">
        <v>1</v>
      </c>
      <c r="N181" s="173" t="s">
        <v>44</v>
      </c>
      <c r="O181" s="55"/>
      <c r="P181" s="174">
        <f t="shared" si="21"/>
        <v>0</v>
      </c>
      <c r="Q181" s="174">
        <v>0</v>
      </c>
      <c r="R181" s="174">
        <f t="shared" si="22"/>
        <v>0</v>
      </c>
      <c r="S181" s="174">
        <v>0</v>
      </c>
      <c r="T181" s="175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164</v>
      </c>
      <c r="AT181" s="176" t="s">
        <v>160</v>
      </c>
      <c r="AU181" s="176" t="s">
        <v>91</v>
      </c>
      <c r="AY181" s="14" t="s">
        <v>158</v>
      </c>
      <c r="BE181" s="177">
        <f t="shared" si="24"/>
        <v>0</v>
      </c>
      <c r="BF181" s="177">
        <f t="shared" si="25"/>
        <v>0</v>
      </c>
      <c r="BG181" s="177">
        <f t="shared" si="26"/>
        <v>0</v>
      </c>
      <c r="BH181" s="177">
        <f t="shared" si="27"/>
        <v>0</v>
      </c>
      <c r="BI181" s="177">
        <f t="shared" si="28"/>
        <v>0</v>
      </c>
      <c r="BJ181" s="14" t="s">
        <v>91</v>
      </c>
      <c r="BK181" s="177">
        <f t="shared" si="29"/>
        <v>0</v>
      </c>
      <c r="BL181" s="14" t="s">
        <v>164</v>
      </c>
      <c r="BM181" s="176" t="s">
        <v>473</v>
      </c>
    </row>
    <row r="182" spans="1:65" s="2" customFormat="1" ht="21.75" customHeight="1">
      <c r="A182" s="29"/>
      <c r="B182" s="163"/>
      <c r="C182" s="164" t="s">
        <v>319</v>
      </c>
      <c r="D182" s="164" t="s">
        <v>160</v>
      </c>
      <c r="E182" s="165" t="s">
        <v>474</v>
      </c>
      <c r="F182" s="166" t="s">
        <v>475</v>
      </c>
      <c r="G182" s="167" t="s">
        <v>192</v>
      </c>
      <c r="H182" s="168">
        <v>0.85699999999999998</v>
      </c>
      <c r="I182" s="169"/>
      <c r="J182" s="170">
        <f t="shared" si="20"/>
        <v>0</v>
      </c>
      <c r="K182" s="249"/>
      <c r="L182" s="251"/>
      <c r="M182" s="250" t="s">
        <v>1</v>
      </c>
      <c r="N182" s="173" t="s">
        <v>44</v>
      </c>
      <c r="O182" s="55"/>
      <c r="P182" s="174">
        <f t="shared" si="21"/>
        <v>0</v>
      </c>
      <c r="Q182" s="174">
        <v>1.0165999999999999</v>
      </c>
      <c r="R182" s="174">
        <f t="shared" si="22"/>
        <v>0.87122619999999995</v>
      </c>
      <c r="S182" s="174">
        <v>0</v>
      </c>
      <c r="T182" s="175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164</v>
      </c>
      <c r="AT182" s="176" t="s">
        <v>160</v>
      </c>
      <c r="AU182" s="176" t="s">
        <v>91</v>
      </c>
      <c r="AY182" s="14" t="s">
        <v>158</v>
      </c>
      <c r="BE182" s="177">
        <f t="shared" si="24"/>
        <v>0</v>
      </c>
      <c r="BF182" s="177">
        <f t="shared" si="25"/>
        <v>0</v>
      </c>
      <c r="BG182" s="177">
        <f t="shared" si="26"/>
        <v>0</v>
      </c>
      <c r="BH182" s="177">
        <f t="shared" si="27"/>
        <v>0</v>
      </c>
      <c r="BI182" s="177">
        <f t="shared" si="28"/>
        <v>0</v>
      </c>
      <c r="BJ182" s="14" t="s">
        <v>91</v>
      </c>
      <c r="BK182" s="177">
        <f t="shared" si="29"/>
        <v>0</v>
      </c>
      <c r="BL182" s="14" t="s">
        <v>164</v>
      </c>
      <c r="BM182" s="176" t="s">
        <v>476</v>
      </c>
    </row>
    <row r="183" spans="1:65" s="12" customFormat="1" ht="22.9" customHeight="1">
      <c r="B183" s="150"/>
      <c r="D183" s="151" t="s">
        <v>77</v>
      </c>
      <c r="E183" s="161" t="s">
        <v>177</v>
      </c>
      <c r="F183" s="161" t="s">
        <v>477</v>
      </c>
      <c r="I183" s="153"/>
      <c r="J183" s="162">
        <f>BK183</f>
        <v>0</v>
      </c>
      <c r="L183" s="150"/>
      <c r="M183" s="155"/>
      <c r="N183" s="156"/>
      <c r="O183" s="156"/>
      <c r="P183" s="157">
        <f>SUM(P184:P186)</f>
        <v>0</v>
      </c>
      <c r="Q183" s="156"/>
      <c r="R183" s="157">
        <f>SUM(R184:R186)</f>
        <v>4.6185504000000002</v>
      </c>
      <c r="S183" s="156"/>
      <c r="T183" s="158">
        <f>SUM(T184:T186)</f>
        <v>0</v>
      </c>
      <c r="AR183" s="151" t="s">
        <v>85</v>
      </c>
      <c r="AT183" s="159" t="s">
        <v>77</v>
      </c>
      <c r="AU183" s="159" t="s">
        <v>85</v>
      </c>
      <c r="AY183" s="151" t="s">
        <v>158</v>
      </c>
      <c r="BK183" s="160">
        <f>SUM(BK184:BK186)</f>
        <v>0</v>
      </c>
    </row>
    <row r="184" spans="1:65" s="2" customFormat="1" ht="21.75" customHeight="1">
      <c r="A184" s="29"/>
      <c r="B184" s="163"/>
      <c r="C184" s="164" t="s">
        <v>325</v>
      </c>
      <c r="D184" s="164" t="s">
        <v>160</v>
      </c>
      <c r="E184" s="165" t="s">
        <v>478</v>
      </c>
      <c r="F184" s="166" t="s">
        <v>479</v>
      </c>
      <c r="G184" s="167" t="s">
        <v>163</v>
      </c>
      <c r="H184" s="168">
        <v>6.2530000000000001</v>
      </c>
      <c r="I184" s="169"/>
      <c r="J184" s="170">
        <f>ROUND(I184*H184,2)</f>
        <v>0</v>
      </c>
      <c r="K184" s="249"/>
      <c r="L184" s="251"/>
      <c r="M184" s="250" t="s">
        <v>1</v>
      </c>
      <c r="N184" s="173" t="s">
        <v>44</v>
      </c>
      <c r="O184" s="55"/>
      <c r="P184" s="174">
        <f>O184*H184</f>
        <v>0</v>
      </c>
      <c r="Q184" s="174">
        <v>0.44479999999999997</v>
      </c>
      <c r="R184" s="174">
        <f>Q184*H184</f>
        <v>2.7813344</v>
      </c>
      <c r="S184" s="174">
        <v>0</v>
      </c>
      <c r="T184" s="175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164</v>
      </c>
      <c r="AT184" s="176" t="s">
        <v>160</v>
      </c>
      <c r="AU184" s="176" t="s">
        <v>91</v>
      </c>
      <c r="AY184" s="14" t="s">
        <v>158</v>
      </c>
      <c r="BE184" s="177">
        <f>IF(N184="základná",J184,0)</f>
        <v>0</v>
      </c>
      <c r="BF184" s="177">
        <f>IF(N184="znížená",J184,0)</f>
        <v>0</v>
      </c>
      <c r="BG184" s="177">
        <f>IF(N184="zákl. prenesená",J184,0)</f>
        <v>0</v>
      </c>
      <c r="BH184" s="177">
        <f>IF(N184="zníž. prenesená",J184,0)</f>
        <v>0</v>
      </c>
      <c r="BI184" s="177">
        <f>IF(N184="nulová",J184,0)</f>
        <v>0</v>
      </c>
      <c r="BJ184" s="14" t="s">
        <v>91</v>
      </c>
      <c r="BK184" s="177">
        <f>ROUND(I184*H184,2)</f>
        <v>0</v>
      </c>
      <c r="BL184" s="14" t="s">
        <v>164</v>
      </c>
      <c r="BM184" s="176" t="s">
        <v>480</v>
      </c>
    </row>
    <row r="185" spans="1:65" s="2" customFormat="1" ht="21.75" customHeight="1">
      <c r="A185" s="29"/>
      <c r="B185" s="163"/>
      <c r="C185" s="164" t="s">
        <v>331</v>
      </c>
      <c r="D185" s="164" t="s">
        <v>160</v>
      </c>
      <c r="E185" s="165" t="s">
        <v>481</v>
      </c>
      <c r="F185" s="166" t="s">
        <v>482</v>
      </c>
      <c r="G185" s="167" t="s">
        <v>163</v>
      </c>
      <c r="H185" s="168">
        <v>6.2530000000000001</v>
      </c>
      <c r="I185" s="169"/>
      <c r="J185" s="170">
        <f>ROUND(I185*H185,2)</f>
        <v>0</v>
      </c>
      <c r="K185" s="249"/>
      <c r="L185" s="251"/>
      <c r="M185" s="250" t="s">
        <v>1</v>
      </c>
      <c r="N185" s="173" t="s">
        <v>44</v>
      </c>
      <c r="O185" s="55"/>
      <c r="P185" s="174">
        <f>O185*H185</f>
        <v>0</v>
      </c>
      <c r="Q185" s="174">
        <v>0.112</v>
      </c>
      <c r="R185" s="174">
        <f>Q185*H185</f>
        <v>0.70033600000000007</v>
      </c>
      <c r="S185" s="174">
        <v>0</v>
      </c>
      <c r="T185" s="175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164</v>
      </c>
      <c r="AT185" s="176" t="s">
        <v>160</v>
      </c>
      <c r="AU185" s="176" t="s">
        <v>91</v>
      </c>
      <c r="AY185" s="14" t="s">
        <v>158</v>
      </c>
      <c r="BE185" s="177">
        <f>IF(N185="základná",J185,0)</f>
        <v>0</v>
      </c>
      <c r="BF185" s="177">
        <f>IF(N185="znížená",J185,0)</f>
        <v>0</v>
      </c>
      <c r="BG185" s="177">
        <f>IF(N185="zákl. prenesená",J185,0)</f>
        <v>0</v>
      </c>
      <c r="BH185" s="177">
        <f>IF(N185="zníž. prenesená",J185,0)</f>
        <v>0</v>
      </c>
      <c r="BI185" s="177">
        <f>IF(N185="nulová",J185,0)</f>
        <v>0</v>
      </c>
      <c r="BJ185" s="14" t="s">
        <v>91</v>
      </c>
      <c r="BK185" s="177">
        <f>ROUND(I185*H185,2)</f>
        <v>0</v>
      </c>
      <c r="BL185" s="14" t="s">
        <v>164</v>
      </c>
      <c r="BM185" s="176" t="s">
        <v>483</v>
      </c>
    </row>
    <row r="186" spans="1:65" s="2" customFormat="1" ht="16.5" customHeight="1">
      <c r="A186" s="29"/>
      <c r="B186" s="163"/>
      <c r="C186" s="183" t="s">
        <v>337</v>
      </c>
      <c r="D186" s="183" t="s">
        <v>424</v>
      </c>
      <c r="E186" s="184" t="s">
        <v>484</v>
      </c>
      <c r="F186" s="185" t="s">
        <v>485</v>
      </c>
      <c r="G186" s="186" t="s">
        <v>163</v>
      </c>
      <c r="H186" s="187">
        <v>6.3159999999999998</v>
      </c>
      <c r="I186" s="188"/>
      <c r="J186" s="189">
        <f>ROUND(I186*H186,2)</f>
        <v>0</v>
      </c>
      <c r="K186" s="253"/>
      <c r="L186" s="255"/>
      <c r="M186" s="254" t="s">
        <v>1</v>
      </c>
      <c r="N186" s="193" t="s">
        <v>44</v>
      </c>
      <c r="O186" s="55"/>
      <c r="P186" s="174">
        <f>O186*H186</f>
        <v>0</v>
      </c>
      <c r="Q186" s="174">
        <v>0.18</v>
      </c>
      <c r="R186" s="174">
        <f>Q186*H186</f>
        <v>1.1368799999999999</v>
      </c>
      <c r="S186" s="174">
        <v>0</v>
      </c>
      <c r="T186" s="17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189</v>
      </c>
      <c r="AT186" s="176" t="s">
        <v>424</v>
      </c>
      <c r="AU186" s="176" t="s">
        <v>91</v>
      </c>
      <c r="AY186" s="14" t="s">
        <v>158</v>
      </c>
      <c r="BE186" s="177">
        <f>IF(N186="základná",J186,0)</f>
        <v>0</v>
      </c>
      <c r="BF186" s="177">
        <f>IF(N186="znížená",J186,0)</f>
        <v>0</v>
      </c>
      <c r="BG186" s="177">
        <f>IF(N186="zákl. prenesená",J186,0)</f>
        <v>0</v>
      </c>
      <c r="BH186" s="177">
        <f>IF(N186="zníž. prenesená",J186,0)</f>
        <v>0</v>
      </c>
      <c r="BI186" s="177">
        <f>IF(N186="nulová",J186,0)</f>
        <v>0</v>
      </c>
      <c r="BJ186" s="14" t="s">
        <v>91</v>
      </c>
      <c r="BK186" s="177">
        <f>ROUND(I186*H186,2)</f>
        <v>0</v>
      </c>
      <c r="BL186" s="14" t="s">
        <v>164</v>
      </c>
      <c r="BM186" s="176" t="s">
        <v>486</v>
      </c>
    </row>
    <row r="187" spans="1:65" s="12" customFormat="1" ht="22.9" customHeight="1">
      <c r="B187" s="150"/>
      <c r="D187" s="151" t="s">
        <v>77</v>
      </c>
      <c r="E187" s="161" t="s">
        <v>181</v>
      </c>
      <c r="F187" s="161" t="s">
        <v>487</v>
      </c>
      <c r="I187" s="153"/>
      <c r="J187" s="162">
        <f>BK187</f>
        <v>0</v>
      </c>
      <c r="L187" s="150"/>
      <c r="M187" s="155"/>
      <c r="N187" s="156"/>
      <c r="O187" s="156"/>
      <c r="P187" s="157">
        <f>SUM(P188:P222)</f>
        <v>0</v>
      </c>
      <c r="Q187" s="156"/>
      <c r="R187" s="157">
        <f>SUM(R188:R222)</f>
        <v>42.952059339999998</v>
      </c>
      <c r="S187" s="156"/>
      <c r="T187" s="158">
        <f>SUM(T188:T222)</f>
        <v>0</v>
      </c>
      <c r="AR187" s="151" t="s">
        <v>85</v>
      </c>
      <c r="AT187" s="159" t="s">
        <v>77</v>
      </c>
      <c r="AU187" s="159" t="s">
        <v>85</v>
      </c>
      <c r="AY187" s="151" t="s">
        <v>158</v>
      </c>
      <c r="BK187" s="160">
        <f>SUM(BK188:BK222)</f>
        <v>0</v>
      </c>
    </row>
    <row r="188" spans="1:65" s="2" customFormat="1" ht="21.75" customHeight="1">
      <c r="A188" s="29"/>
      <c r="B188" s="163"/>
      <c r="C188" s="164" t="s">
        <v>342</v>
      </c>
      <c r="D188" s="164" t="s">
        <v>160</v>
      </c>
      <c r="E188" s="165" t="s">
        <v>488</v>
      </c>
      <c r="F188" s="166" t="s">
        <v>489</v>
      </c>
      <c r="G188" s="167" t="s">
        <v>163</v>
      </c>
      <c r="H188" s="168">
        <v>80.739999999999995</v>
      </c>
      <c r="I188" s="169"/>
      <c r="J188" s="170">
        <f t="shared" ref="J188:J222" si="30">ROUND(I188*H188,2)</f>
        <v>0</v>
      </c>
      <c r="K188" s="249"/>
      <c r="L188" s="251"/>
      <c r="M188" s="250" t="s">
        <v>1</v>
      </c>
      <c r="N188" s="173" t="s">
        <v>44</v>
      </c>
      <c r="O188" s="55"/>
      <c r="P188" s="174">
        <f t="shared" ref="P188:P222" si="31">O188*H188</f>
        <v>0</v>
      </c>
      <c r="Q188" s="174">
        <v>1.9599999999999999E-2</v>
      </c>
      <c r="R188" s="174">
        <f t="shared" ref="R188:R222" si="32">Q188*H188</f>
        <v>1.5825039999999999</v>
      </c>
      <c r="S188" s="174">
        <v>0</v>
      </c>
      <c r="T188" s="175">
        <f t="shared" ref="T188:T222" si="33"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164</v>
      </c>
      <c r="AT188" s="176" t="s">
        <v>160</v>
      </c>
      <c r="AU188" s="176" t="s">
        <v>91</v>
      </c>
      <c r="AY188" s="14" t="s">
        <v>158</v>
      </c>
      <c r="BE188" s="177">
        <f t="shared" ref="BE188:BE222" si="34">IF(N188="základná",J188,0)</f>
        <v>0</v>
      </c>
      <c r="BF188" s="177">
        <f t="shared" ref="BF188:BF222" si="35">IF(N188="znížená",J188,0)</f>
        <v>0</v>
      </c>
      <c r="BG188" s="177">
        <f t="shared" ref="BG188:BG222" si="36">IF(N188="zákl. prenesená",J188,0)</f>
        <v>0</v>
      </c>
      <c r="BH188" s="177">
        <f t="shared" ref="BH188:BH222" si="37">IF(N188="zníž. prenesená",J188,0)</f>
        <v>0</v>
      </c>
      <c r="BI188" s="177">
        <f t="shared" ref="BI188:BI222" si="38">IF(N188="nulová",J188,0)</f>
        <v>0</v>
      </c>
      <c r="BJ188" s="14" t="s">
        <v>91</v>
      </c>
      <c r="BK188" s="177">
        <f t="shared" ref="BK188:BK222" si="39">ROUND(I188*H188,2)</f>
        <v>0</v>
      </c>
      <c r="BL188" s="14" t="s">
        <v>164</v>
      </c>
      <c r="BM188" s="176" t="s">
        <v>490</v>
      </c>
    </row>
    <row r="189" spans="1:65" s="2" customFormat="1" ht="21.75" customHeight="1">
      <c r="A189" s="29"/>
      <c r="B189" s="163"/>
      <c r="C189" s="164" t="s">
        <v>491</v>
      </c>
      <c r="D189" s="164" t="s">
        <v>160</v>
      </c>
      <c r="E189" s="165" t="s">
        <v>492</v>
      </c>
      <c r="F189" s="166" t="s">
        <v>493</v>
      </c>
      <c r="G189" s="167" t="s">
        <v>163</v>
      </c>
      <c r="H189" s="168">
        <v>80.739999999999995</v>
      </c>
      <c r="I189" s="169"/>
      <c r="J189" s="170">
        <f t="shared" si="30"/>
        <v>0</v>
      </c>
      <c r="K189" s="249"/>
      <c r="L189" s="251"/>
      <c r="M189" s="250" t="s">
        <v>1</v>
      </c>
      <c r="N189" s="173" t="s">
        <v>44</v>
      </c>
      <c r="O189" s="55"/>
      <c r="P189" s="174">
        <f t="shared" si="31"/>
        <v>0</v>
      </c>
      <c r="Q189" s="174">
        <v>4.0000000000000002E-4</v>
      </c>
      <c r="R189" s="174">
        <f t="shared" si="32"/>
        <v>3.2295999999999998E-2</v>
      </c>
      <c r="S189" s="174">
        <v>0</v>
      </c>
      <c r="T189" s="175">
        <f t="shared" si="3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164</v>
      </c>
      <c r="AT189" s="176" t="s">
        <v>160</v>
      </c>
      <c r="AU189" s="176" t="s">
        <v>91</v>
      </c>
      <c r="AY189" s="14" t="s">
        <v>158</v>
      </c>
      <c r="BE189" s="177">
        <f t="shared" si="34"/>
        <v>0</v>
      </c>
      <c r="BF189" s="177">
        <f t="shared" si="35"/>
        <v>0</v>
      </c>
      <c r="BG189" s="177">
        <f t="shared" si="36"/>
        <v>0</v>
      </c>
      <c r="BH189" s="177">
        <f t="shared" si="37"/>
        <v>0</v>
      </c>
      <c r="BI189" s="177">
        <f t="shared" si="38"/>
        <v>0</v>
      </c>
      <c r="BJ189" s="14" t="s">
        <v>91</v>
      </c>
      <c r="BK189" s="177">
        <f t="shared" si="39"/>
        <v>0</v>
      </c>
      <c r="BL189" s="14" t="s">
        <v>164</v>
      </c>
      <c r="BM189" s="176" t="s">
        <v>494</v>
      </c>
    </row>
    <row r="190" spans="1:65" s="2" customFormat="1" ht="16.5" customHeight="1">
      <c r="A190" s="29"/>
      <c r="B190" s="163"/>
      <c r="C190" s="164" t="s">
        <v>495</v>
      </c>
      <c r="D190" s="164" t="s">
        <v>160</v>
      </c>
      <c r="E190" s="165" t="s">
        <v>496</v>
      </c>
      <c r="F190" s="166" t="s">
        <v>497</v>
      </c>
      <c r="G190" s="167" t="s">
        <v>163</v>
      </c>
      <c r="H190" s="168">
        <v>300.06099999999998</v>
      </c>
      <c r="I190" s="169"/>
      <c r="J190" s="170">
        <f t="shared" si="30"/>
        <v>0</v>
      </c>
      <c r="K190" s="249"/>
      <c r="L190" s="251"/>
      <c r="M190" s="250" t="s">
        <v>1</v>
      </c>
      <c r="N190" s="173" t="s">
        <v>44</v>
      </c>
      <c r="O190" s="55"/>
      <c r="P190" s="174">
        <f t="shared" si="31"/>
        <v>0</v>
      </c>
      <c r="Q190" s="174">
        <v>4.0000000000000002E-4</v>
      </c>
      <c r="R190" s="174">
        <f t="shared" si="32"/>
        <v>0.1200244</v>
      </c>
      <c r="S190" s="174">
        <v>0</v>
      </c>
      <c r="T190" s="175">
        <f t="shared" si="3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164</v>
      </c>
      <c r="AT190" s="176" t="s">
        <v>160</v>
      </c>
      <c r="AU190" s="176" t="s">
        <v>91</v>
      </c>
      <c r="AY190" s="14" t="s">
        <v>158</v>
      </c>
      <c r="BE190" s="177">
        <f t="shared" si="34"/>
        <v>0</v>
      </c>
      <c r="BF190" s="177">
        <f t="shared" si="35"/>
        <v>0</v>
      </c>
      <c r="BG190" s="177">
        <f t="shared" si="36"/>
        <v>0</v>
      </c>
      <c r="BH190" s="177">
        <f t="shared" si="37"/>
        <v>0</v>
      </c>
      <c r="BI190" s="177">
        <f t="shared" si="38"/>
        <v>0</v>
      </c>
      <c r="BJ190" s="14" t="s">
        <v>91</v>
      </c>
      <c r="BK190" s="177">
        <f t="shared" si="39"/>
        <v>0</v>
      </c>
      <c r="BL190" s="14" t="s">
        <v>164</v>
      </c>
      <c r="BM190" s="176" t="s">
        <v>498</v>
      </c>
    </row>
    <row r="191" spans="1:65" s="2" customFormat="1" ht="21.75" customHeight="1">
      <c r="A191" s="29"/>
      <c r="B191" s="163"/>
      <c r="C191" s="164" t="s">
        <v>499</v>
      </c>
      <c r="D191" s="164" t="s">
        <v>160</v>
      </c>
      <c r="E191" s="165" t="s">
        <v>500</v>
      </c>
      <c r="F191" s="166" t="s">
        <v>501</v>
      </c>
      <c r="G191" s="167" t="s">
        <v>163</v>
      </c>
      <c r="H191" s="168">
        <v>300.06099999999998</v>
      </c>
      <c r="I191" s="169"/>
      <c r="J191" s="170">
        <f t="shared" si="30"/>
        <v>0</v>
      </c>
      <c r="K191" s="249"/>
      <c r="L191" s="251"/>
      <c r="M191" s="250" t="s">
        <v>1</v>
      </c>
      <c r="N191" s="173" t="s">
        <v>44</v>
      </c>
      <c r="O191" s="55"/>
      <c r="P191" s="174">
        <f t="shared" si="31"/>
        <v>0</v>
      </c>
      <c r="Q191" s="174">
        <v>1.9949999999999999E-2</v>
      </c>
      <c r="R191" s="174">
        <f t="shared" si="32"/>
        <v>5.9862169499999993</v>
      </c>
      <c r="S191" s="174">
        <v>0</v>
      </c>
      <c r="T191" s="175">
        <f t="shared" si="3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164</v>
      </c>
      <c r="AT191" s="176" t="s">
        <v>160</v>
      </c>
      <c r="AU191" s="176" t="s">
        <v>91</v>
      </c>
      <c r="AY191" s="14" t="s">
        <v>158</v>
      </c>
      <c r="BE191" s="177">
        <f t="shared" si="34"/>
        <v>0</v>
      </c>
      <c r="BF191" s="177">
        <f t="shared" si="35"/>
        <v>0</v>
      </c>
      <c r="BG191" s="177">
        <f t="shared" si="36"/>
        <v>0</v>
      </c>
      <c r="BH191" s="177">
        <f t="shared" si="37"/>
        <v>0</v>
      </c>
      <c r="BI191" s="177">
        <f t="shared" si="38"/>
        <v>0</v>
      </c>
      <c r="BJ191" s="14" t="s">
        <v>91</v>
      </c>
      <c r="BK191" s="177">
        <f t="shared" si="39"/>
        <v>0</v>
      </c>
      <c r="BL191" s="14" t="s">
        <v>164</v>
      </c>
      <c r="BM191" s="176" t="s">
        <v>502</v>
      </c>
    </row>
    <row r="192" spans="1:65" s="2" customFormat="1" ht="21.75" customHeight="1">
      <c r="A192" s="29"/>
      <c r="B192" s="163"/>
      <c r="C192" s="164" t="s">
        <v>503</v>
      </c>
      <c r="D192" s="164" t="s">
        <v>160</v>
      </c>
      <c r="E192" s="165" t="s">
        <v>504</v>
      </c>
      <c r="F192" s="166" t="s">
        <v>505</v>
      </c>
      <c r="G192" s="167" t="s">
        <v>163</v>
      </c>
      <c r="H192" s="168">
        <v>138.655</v>
      </c>
      <c r="I192" s="169"/>
      <c r="J192" s="170">
        <f t="shared" si="30"/>
        <v>0</v>
      </c>
      <c r="K192" s="249"/>
      <c r="L192" s="251"/>
      <c r="M192" s="250" t="s">
        <v>1</v>
      </c>
      <c r="N192" s="173" t="s">
        <v>44</v>
      </c>
      <c r="O192" s="55"/>
      <c r="P192" s="174">
        <f t="shared" si="31"/>
        <v>0</v>
      </c>
      <c r="Q192" s="174">
        <v>3.2299999999999998E-3</v>
      </c>
      <c r="R192" s="174">
        <f t="shared" si="32"/>
        <v>0.44785564999999999</v>
      </c>
      <c r="S192" s="174">
        <v>0</v>
      </c>
      <c r="T192" s="175">
        <f t="shared" si="3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164</v>
      </c>
      <c r="AT192" s="176" t="s">
        <v>160</v>
      </c>
      <c r="AU192" s="176" t="s">
        <v>91</v>
      </c>
      <c r="AY192" s="14" t="s">
        <v>158</v>
      </c>
      <c r="BE192" s="177">
        <f t="shared" si="34"/>
        <v>0</v>
      </c>
      <c r="BF192" s="177">
        <f t="shared" si="35"/>
        <v>0</v>
      </c>
      <c r="BG192" s="177">
        <f t="shared" si="36"/>
        <v>0</v>
      </c>
      <c r="BH192" s="177">
        <f t="shared" si="37"/>
        <v>0</v>
      </c>
      <c r="BI192" s="177">
        <f t="shared" si="38"/>
        <v>0</v>
      </c>
      <c r="BJ192" s="14" t="s">
        <v>91</v>
      </c>
      <c r="BK192" s="177">
        <f t="shared" si="39"/>
        <v>0</v>
      </c>
      <c r="BL192" s="14" t="s">
        <v>164</v>
      </c>
      <c r="BM192" s="176" t="s">
        <v>506</v>
      </c>
    </row>
    <row r="193" spans="1:65" s="2" customFormat="1" ht="21.75" customHeight="1">
      <c r="A193" s="29"/>
      <c r="B193" s="163"/>
      <c r="C193" s="183" t="s">
        <v>507</v>
      </c>
      <c r="D193" s="183" t="s">
        <v>424</v>
      </c>
      <c r="E193" s="184" t="s">
        <v>508</v>
      </c>
      <c r="F193" s="185" t="s">
        <v>509</v>
      </c>
      <c r="G193" s="186" t="s">
        <v>163</v>
      </c>
      <c r="H193" s="187">
        <v>145.58799999999999</v>
      </c>
      <c r="I193" s="188"/>
      <c r="J193" s="189">
        <f t="shared" si="30"/>
        <v>0</v>
      </c>
      <c r="K193" s="253"/>
      <c r="L193" s="255"/>
      <c r="M193" s="254" t="s">
        <v>1</v>
      </c>
      <c r="N193" s="193" t="s">
        <v>44</v>
      </c>
      <c r="O193" s="55"/>
      <c r="P193" s="174">
        <f t="shared" si="31"/>
        <v>0</v>
      </c>
      <c r="Q193" s="174">
        <v>1.46E-2</v>
      </c>
      <c r="R193" s="174">
        <f t="shared" si="32"/>
        <v>2.1255847999999999</v>
      </c>
      <c r="S193" s="174">
        <v>0</v>
      </c>
      <c r="T193" s="175">
        <f t="shared" si="3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189</v>
      </c>
      <c r="AT193" s="176" t="s">
        <v>424</v>
      </c>
      <c r="AU193" s="176" t="s">
        <v>91</v>
      </c>
      <c r="AY193" s="14" t="s">
        <v>158</v>
      </c>
      <c r="BE193" s="177">
        <f t="shared" si="34"/>
        <v>0</v>
      </c>
      <c r="BF193" s="177">
        <f t="shared" si="35"/>
        <v>0</v>
      </c>
      <c r="BG193" s="177">
        <f t="shared" si="36"/>
        <v>0</v>
      </c>
      <c r="BH193" s="177">
        <f t="shared" si="37"/>
        <v>0</v>
      </c>
      <c r="BI193" s="177">
        <f t="shared" si="38"/>
        <v>0</v>
      </c>
      <c r="BJ193" s="14" t="s">
        <v>91</v>
      </c>
      <c r="BK193" s="177">
        <f t="shared" si="39"/>
        <v>0</v>
      </c>
      <c r="BL193" s="14" t="s">
        <v>164</v>
      </c>
      <c r="BM193" s="176" t="s">
        <v>510</v>
      </c>
    </row>
    <row r="194" spans="1:65" s="2" customFormat="1" ht="21.75" customHeight="1">
      <c r="A194" s="29"/>
      <c r="B194" s="163"/>
      <c r="C194" s="164" t="s">
        <v>511</v>
      </c>
      <c r="D194" s="164" t="s">
        <v>160</v>
      </c>
      <c r="E194" s="165" t="s">
        <v>512</v>
      </c>
      <c r="F194" s="166" t="s">
        <v>505</v>
      </c>
      <c r="G194" s="167" t="s">
        <v>163</v>
      </c>
      <c r="H194" s="168">
        <v>15.015000000000001</v>
      </c>
      <c r="I194" s="169"/>
      <c r="J194" s="170">
        <f t="shared" si="30"/>
        <v>0</v>
      </c>
      <c r="K194" s="249"/>
      <c r="L194" s="251"/>
      <c r="M194" s="250" t="s">
        <v>1</v>
      </c>
      <c r="N194" s="173" t="s">
        <v>44</v>
      </c>
      <c r="O194" s="55"/>
      <c r="P194" s="174">
        <f t="shared" si="31"/>
        <v>0</v>
      </c>
      <c r="Q194" s="174">
        <v>3.2299999999999998E-3</v>
      </c>
      <c r="R194" s="174">
        <f t="shared" si="32"/>
        <v>4.8498449999999999E-2</v>
      </c>
      <c r="S194" s="174">
        <v>0</v>
      </c>
      <c r="T194" s="175">
        <f t="shared" si="3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164</v>
      </c>
      <c r="AT194" s="176" t="s">
        <v>160</v>
      </c>
      <c r="AU194" s="176" t="s">
        <v>91</v>
      </c>
      <c r="AY194" s="14" t="s">
        <v>158</v>
      </c>
      <c r="BE194" s="177">
        <f t="shared" si="34"/>
        <v>0</v>
      </c>
      <c r="BF194" s="177">
        <f t="shared" si="35"/>
        <v>0</v>
      </c>
      <c r="BG194" s="177">
        <f t="shared" si="36"/>
        <v>0</v>
      </c>
      <c r="BH194" s="177">
        <f t="shared" si="37"/>
        <v>0</v>
      </c>
      <c r="BI194" s="177">
        <f t="shared" si="38"/>
        <v>0</v>
      </c>
      <c r="BJ194" s="14" t="s">
        <v>91</v>
      </c>
      <c r="BK194" s="177">
        <f t="shared" si="39"/>
        <v>0</v>
      </c>
      <c r="BL194" s="14" t="s">
        <v>164</v>
      </c>
      <c r="BM194" s="176" t="s">
        <v>513</v>
      </c>
    </row>
    <row r="195" spans="1:65" s="2" customFormat="1" ht="21.75" customHeight="1">
      <c r="A195" s="29"/>
      <c r="B195" s="163"/>
      <c r="C195" s="183" t="s">
        <v>514</v>
      </c>
      <c r="D195" s="183" t="s">
        <v>424</v>
      </c>
      <c r="E195" s="184" t="s">
        <v>515</v>
      </c>
      <c r="F195" s="185" t="s">
        <v>516</v>
      </c>
      <c r="G195" s="186" t="s">
        <v>163</v>
      </c>
      <c r="H195" s="187">
        <v>15.766</v>
      </c>
      <c r="I195" s="188"/>
      <c r="J195" s="189">
        <f t="shared" si="30"/>
        <v>0</v>
      </c>
      <c r="K195" s="253"/>
      <c r="L195" s="255"/>
      <c r="M195" s="254" t="s">
        <v>1</v>
      </c>
      <c r="N195" s="193" t="s">
        <v>44</v>
      </c>
      <c r="O195" s="55"/>
      <c r="P195" s="174">
        <f t="shared" si="31"/>
        <v>0</v>
      </c>
      <c r="Q195" s="174">
        <v>0</v>
      </c>
      <c r="R195" s="174">
        <f t="shared" si="32"/>
        <v>0</v>
      </c>
      <c r="S195" s="174">
        <v>0</v>
      </c>
      <c r="T195" s="175">
        <f t="shared" si="3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189</v>
      </c>
      <c r="AT195" s="176" t="s">
        <v>424</v>
      </c>
      <c r="AU195" s="176" t="s">
        <v>91</v>
      </c>
      <c r="AY195" s="14" t="s">
        <v>158</v>
      </c>
      <c r="BE195" s="177">
        <f t="shared" si="34"/>
        <v>0</v>
      </c>
      <c r="BF195" s="177">
        <f t="shared" si="35"/>
        <v>0</v>
      </c>
      <c r="BG195" s="177">
        <f t="shared" si="36"/>
        <v>0</v>
      </c>
      <c r="BH195" s="177">
        <f t="shared" si="37"/>
        <v>0</v>
      </c>
      <c r="BI195" s="177">
        <f t="shared" si="38"/>
        <v>0</v>
      </c>
      <c r="BJ195" s="14" t="s">
        <v>91</v>
      </c>
      <c r="BK195" s="177">
        <f t="shared" si="39"/>
        <v>0</v>
      </c>
      <c r="BL195" s="14" t="s">
        <v>164</v>
      </c>
      <c r="BM195" s="176" t="s">
        <v>517</v>
      </c>
    </row>
    <row r="196" spans="1:65" s="2" customFormat="1" ht="21.75" customHeight="1">
      <c r="A196" s="29"/>
      <c r="B196" s="163"/>
      <c r="C196" s="164" t="s">
        <v>518</v>
      </c>
      <c r="D196" s="164" t="s">
        <v>160</v>
      </c>
      <c r="E196" s="165" t="s">
        <v>519</v>
      </c>
      <c r="F196" s="166" t="s">
        <v>520</v>
      </c>
      <c r="G196" s="167" t="s">
        <v>163</v>
      </c>
      <c r="H196" s="168">
        <v>24.367999999999999</v>
      </c>
      <c r="I196" s="169"/>
      <c r="J196" s="170">
        <f t="shared" si="30"/>
        <v>0</v>
      </c>
      <c r="K196" s="249"/>
      <c r="L196" s="251"/>
      <c r="M196" s="250" t="s">
        <v>1</v>
      </c>
      <c r="N196" s="173" t="s">
        <v>44</v>
      </c>
      <c r="O196" s="55"/>
      <c r="P196" s="174">
        <f t="shared" si="31"/>
        <v>0</v>
      </c>
      <c r="Q196" s="174">
        <v>3.2299999999999998E-3</v>
      </c>
      <c r="R196" s="174">
        <f t="shared" si="32"/>
        <v>7.8708639999999996E-2</v>
      </c>
      <c r="S196" s="174">
        <v>0</v>
      </c>
      <c r="T196" s="175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164</v>
      </c>
      <c r="AT196" s="176" t="s">
        <v>160</v>
      </c>
      <c r="AU196" s="176" t="s">
        <v>91</v>
      </c>
      <c r="AY196" s="14" t="s">
        <v>158</v>
      </c>
      <c r="BE196" s="177">
        <f t="shared" si="34"/>
        <v>0</v>
      </c>
      <c r="BF196" s="177">
        <f t="shared" si="35"/>
        <v>0</v>
      </c>
      <c r="BG196" s="177">
        <f t="shared" si="36"/>
        <v>0</v>
      </c>
      <c r="BH196" s="177">
        <f t="shared" si="37"/>
        <v>0</v>
      </c>
      <c r="BI196" s="177">
        <f t="shared" si="38"/>
        <v>0</v>
      </c>
      <c r="BJ196" s="14" t="s">
        <v>91</v>
      </c>
      <c r="BK196" s="177">
        <f t="shared" si="39"/>
        <v>0</v>
      </c>
      <c r="BL196" s="14" t="s">
        <v>164</v>
      </c>
      <c r="BM196" s="176" t="s">
        <v>521</v>
      </c>
    </row>
    <row r="197" spans="1:65" s="2" customFormat="1" ht="21.75" customHeight="1">
      <c r="A197" s="29"/>
      <c r="B197" s="163"/>
      <c r="C197" s="164" t="s">
        <v>522</v>
      </c>
      <c r="D197" s="164" t="s">
        <v>160</v>
      </c>
      <c r="E197" s="165" t="s">
        <v>523</v>
      </c>
      <c r="F197" s="166" t="s">
        <v>524</v>
      </c>
      <c r="G197" s="167" t="s">
        <v>163</v>
      </c>
      <c r="H197" s="168">
        <v>153.66999999999999</v>
      </c>
      <c r="I197" s="169"/>
      <c r="J197" s="170">
        <f t="shared" si="30"/>
        <v>0</v>
      </c>
      <c r="K197" s="249"/>
      <c r="L197" s="251"/>
      <c r="M197" s="250" t="s">
        <v>1</v>
      </c>
      <c r="N197" s="173" t="s">
        <v>44</v>
      </c>
      <c r="O197" s="55"/>
      <c r="P197" s="174">
        <f t="shared" si="31"/>
        <v>0</v>
      </c>
      <c r="Q197" s="174">
        <v>3.2299999999999998E-3</v>
      </c>
      <c r="R197" s="174">
        <f t="shared" si="32"/>
        <v>0.49635409999999991</v>
      </c>
      <c r="S197" s="174">
        <v>0</v>
      </c>
      <c r="T197" s="175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164</v>
      </c>
      <c r="AT197" s="176" t="s">
        <v>160</v>
      </c>
      <c r="AU197" s="176" t="s">
        <v>91</v>
      </c>
      <c r="AY197" s="14" t="s">
        <v>158</v>
      </c>
      <c r="BE197" s="177">
        <f t="shared" si="34"/>
        <v>0</v>
      </c>
      <c r="BF197" s="177">
        <f t="shared" si="35"/>
        <v>0</v>
      </c>
      <c r="BG197" s="177">
        <f t="shared" si="36"/>
        <v>0</v>
      </c>
      <c r="BH197" s="177">
        <f t="shared" si="37"/>
        <v>0</v>
      </c>
      <c r="BI197" s="177">
        <f t="shared" si="38"/>
        <v>0</v>
      </c>
      <c r="BJ197" s="14" t="s">
        <v>91</v>
      </c>
      <c r="BK197" s="177">
        <f t="shared" si="39"/>
        <v>0</v>
      </c>
      <c r="BL197" s="14" t="s">
        <v>164</v>
      </c>
      <c r="BM197" s="176" t="s">
        <v>525</v>
      </c>
    </row>
    <row r="198" spans="1:65" s="2" customFormat="1" ht="21.75" customHeight="1">
      <c r="A198" s="29"/>
      <c r="B198" s="163"/>
      <c r="C198" s="164" t="s">
        <v>526</v>
      </c>
      <c r="D198" s="164" t="s">
        <v>160</v>
      </c>
      <c r="E198" s="165" t="s">
        <v>527</v>
      </c>
      <c r="F198" s="166" t="s">
        <v>528</v>
      </c>
      <c r="G198" s="167" t="s">
        <v>163</v>
      </c>
      <c r="H198" s="168">
        <v>20.93</v>
      </c>
      <c r="I198" s="169"/>
      <c r="J198" s="170">
        <f t="shared" si="30"/>
        <v>0</v>
      </c>
      <c r="K198" s="249"/>
      <c r="L198" s="251"/>
      <c r="M198" s="250" t="s">
        <v>1</v>
      </c>
      <c r="N198" s="173" t="s">
        <v>44</v>
      </c>
      <c r="O198" s="55"/>
      <c r="P198" s="174">
        <f t="shared" si="31"/>
        <v>0</v>
      </c>
      <c r="Q198" s="174">
        <v>1.214E-2</v>
      </c>
      <c r="R198" s="174">
        <f t="shared" si="32"/>
        <v>0.25409019999999999</v>
      </c>
      <c r="S198" s="174">
        <v>0</v>
      </c>
      <c r="T198" s="175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164</v>
      </c>
      <c r="AT198" s="176" t="s">
        <v>160</v>
      </c>
      <c r="AU198" s="176" t="s">
        <v>91</v>
      </c>
      <c r="AY198" s="14" t="s">
        <v>158</v>
      </c>
      <c r="BE198" s="177">
        <f t="shared" si="34"/>
        <v>0</v>
      </c>
      <c r="BF198" s="177">
        <f t="shared" si="35"/>
        <v>0</v>
      </c>
      <c r="BG198" s="177">
        <f t="shared" si="36"/>
        <v>0</v>
      </c>
      <c r="BH198" s="177">
        <f t="shared" si="37"/>
        <v>0</v>
      </c>
      <c r="BI198" s="177">
        <f t="shared" si="38"/>
        <v>0</v>
      </c>
      <c r="BJ198" s="14" t="s">
        <v>91</v>
      </c>
      <c r="BK198" s="177">
        <f t="shared" si="39"/>
        <v>0</v>
      </c>
      <c r="BL198" s="14" t="s">
        <v>164</v>
      </c>
      <c r="BM198" s="176" t="s">
        <v>529</v>
      </c>
    </row>
    <row r="199" spans="1:65" s="2" customFormat="1" ht="33" customHeight="1">
      <c r="A199" s="29"/>
      <c r="B199" s="163"/>
      <c r="C199" s="164" t="s">
        <v>530</v>
      </c>
      <c r="D199" s="164" t="s">
        <v>160</v>
      </c>
      <c r="E199" s="165" t="s">
        <v>531</v>
      </c>
      <c r="F199" s="166" t="s">
        <v>532</v>
      </c>
      <c r="G199" s="167" t="s">
        <v>163</v>
      </c>
      <c r="H199" s="168">
        <v>96.1</v>
      </c>
      <c r="I199" s="169"/>
      <c r="J199" s="170">
        <f t="shared" si="30"/>
        <v>0</v>
      </c>
      <c r="K199" s="249"/>
      <c r="L199" s="251"/>
      <c r="M199" s="250" t="s">
        <v>1</v>
      </c>
      <c r="N199" s="173" t="s">
        <v>44</v>
      </c>
      <c r="O199" s="55"/>
      <c r="P199" s="174">
        <f t="shared" si="31"/>
        <v>0</v>
      </c>
      <c r="Q199" s="174">
        <v>2.2599999999999999E-2</v>
      </c>
      <c r="R199" s="174">
        <f t="shared" si="32"/>
        <v>2.1718599999999997</v>
      </c>
      <c r="S199" s="174">
        <v>0</v>
      </c>
      <c r="T199" s="175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164</v>
      </c>
      <c r="AT199" s="176" t="s">
        <v>160</v>
      </c>
      <c r="AU199" s="176" t="s">
        <v>91</v>
      </c>
      <c r="AY199" s="14" t="s">
        <v>158</v>
      </c>
      <c r="BE199" s="177">
        <f t="shared" si="34"/>
        <v>0</v>
      </c>
      <c r="BF199" s="177">
        <f t="shared" si="35"/>
        <v>0</v>
      </c>
      <c r="BG199" s="177">
        <f t="shared" si="36"/>
        <v>0</v>
      </c>
      <c r="BH199" s="177">
        <f t="shared" si="37"/>
        <v>0</v>
      </c>
      <c r="BI199" s="177">
        <f t="shared" si="38"/>
        <v>0</v>
      </c>
      <c r="BJ199" s="14" t="s">
        <v>91</v>
      </c>
      <c r="BK199" s="177">
        <f t="shared" si="39"/>
        <v>0</v>
      </c>
      <c r="BL199" s="14" t="s">
        <v>164</v>
      </c>
      <c r="BM199" s="176" t="s">
        <v>533</v>
      </c>
    </row>
    <row r="200" spans="1:65" s="2" customFormat="1" ht="33" customHeight="1">
      <c r="A200" s="29"/>
      <c r="B200" s="163"/>
      <c r="C200" s="164" t="s">
        <v>534</v>
      </c>
      <c r="D200" s="164" t="s">
        <v>160</v>
      </c>
      <c r="E200" s="165" t="s">
        <v>535</v>
      </c>
      <c r="F200" s="166" t="s">
        <v>536</v>
      </c>
      <c r="G200" s="167" t="s">
        <v>163</v>
      </c>
      <c r="H200" s="168">
        <v>8.0399999999999991</v>
      </c>
      <c r="I200" s="169"/>
      <c r="J200" s="170">
        <f t="shared" si="30"/>
        <v>0</v>
      </c>
      <c r="K200" s="249"/>
      <c r="L200" s="251"/>
      <c r="M200" s="250" t="s">
        <v>1</v>
      </c>
      <c r="N200" s="173" t="s">
        <v>44</v>
      </c>
      <c r="O200" s="55"/>
      <c r="P200" s="174">
        <f t="shared" si="31"/>
        <v>0</v>
      </c>
      <c r="Q200" s="174">
        <v>2.2599999999999999E-2</v>
      </c>
      <c r="R200" s="174">
        <f t="shared" si="32"/>
        <v>0.18170399999999998</v>
      </c>
      <c r="S200" s="174">
        <v>0</v>
      </c>
      <c r="T200" s="175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164</v>
      </c>
      <c r="AT200" s="176" t="s">
        <v>160</v>
      </c>
      <c r="AU200" s="176" t="s">
        <v>91</v>
      </c>
      <c r="AY200" s="14" t="s">
        <v>158</v>
      </c>
      <c r="BE200" s="177">
        <f t="shared" si="34"/>
        <v>0</v>
      </c>
      <c r="BF200" s="177">
        <f t="shared" si="35"/>
        <v>0</v>
      </c>
      <c r="BG200" s="177">
        <f t="shared" si="36"/>
        <v>0</v>
      </c>
      <c r="BH200" s="177">
        <f t="shared" si="37"/>
        <v>0</v>
      </c>
      <c r="BI200" s="177">
        <f t="shared" si="38"/>
        <v>0</v>
      </c>
      <c r="BJ200" s="14" t="s">
        <v>91</v>
      </c>
      <c r="BK200" s="177">
        <f t="shared" si="39"/>
        <v>0</v>
      </c>
      <c r="BL200" s="14" t="s">
        <v>164</v>
      </c>
      <c r="BM200" s="176" t="s">
        <v>537</v>
      </c>
    </row>
    <row r="201" spans="1:65" s="2" customFormat="1" ht="21.75" customHeight="1">
      <c r="A201" s="29"/>
      <c r="B201" s="163"/>
      <c r="C201" s="164" t="s">
        <v>538</v>
      </c>
      <c r="D201" s="164" t="s">
        <v>160</v>
      </c>
      <c r="E201" s="165" t="s">
        <v>539</v>
      </c>
      <c r="F201" s="166" t="s">
        <v>540</v>
      </c>
      <c r="G201" s="167" t="s">
        <v>163</v>
      </c>
      <c r="H201" s="168">
        <v>170.285</v>
      </c>
      <c r="I201" s="169"/>
      <c r="J201" s="170">
        <f t="shared" si="30"/>
        <v>0</v>
      </c>
      <c r="K201" s="249"/>
      <c r="L201" s="251"/>
      <c r="M201" s="250" t="s">
        <v>1</v>
      </c>
      <c r="N201" s="173" t="s">
        <v>44</v>
      </c>
      <c r="O201" s="55"/>
      <c r="P201" s="174">
        <f t="shared" si="31"/>
        <v>0</v>
      </c>
      <c r="Q201" s="174">
        <v>1.338E-2</v>
      </c>
      <c r="R201" s="174">
        <f t="shared" si="32"/>
        <v>2.2784133</v>
      </c>
      <c r="S201" s="174">
        <v>0</v>
      </c>
      <c r="T201" s="175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164</v>
      </c>
      <c r="AT201" s="176" t="s">
        <v>160</v>
      </c>
      <c r="AU201" s="176" t="s">
        <v>91</v>
      </c>
      <c r="AY201" s="14" t="s">
        <v>158</v>
      </c>
      <c r="BE201" s="177">
        <f t="shared" si="34"/>
        <v>0</v>
      </c>
      <c r="BF201" s="177">
        <f t="shared" si="35"/>
        <v>0</v>
      </c>
      <c r="BG201" s="177">
        <f t="shared" si="36"/>
        <v>0</v>
      </c>
      <c r="BH201" s="177">
        <f t="shared" si="37"/>
        <v>0</v>
      </c>
      <c r="BI201" s="177">
        <f t="shared" si="38"/>
        <v>0</v>
      </c>
      <c r="BJ201" s="14" t="s">
        <v>91</v>
      </c>
      <c r="BK201" s="177">
        <f t="shared" si="39"/>
        <v>0</v>
      </c>
      <c r="BL201" s="14" t="s">
        <v>164</v>
      </c>
      <c r="BM201" s="176" t="s">
        <v>541</v>
      </c>
    </row>
    <row r="202" spans="1:65" s="2" customFormat="1" ht="21.75" customHeight="1">
      <c r="A202" s="29"/>
      <c r="B202" s="163"/>
      <c r="C202" s="164" t="s">
        <v>542</v>
      </c>
      <c r="D202" s="164" t="s">
        <v>160</v>
      </c>
      <c r="E202" s="165" t="s">
        <v>543</v>
      </c>
      <c r="F202" s="166" t="s">
        <v>544</v>
      </c>
      <c r="G202" s="167" t="s">
        <v>163</v>
      </c>
      <c r="H202" s="168">
        <v>170.285</v>
      </c>
      <c r="I202" s="169"/>
      <c r="J202" s="170">
        <f t="shared" si="30"/>
        <v>0</v>
      </c>
      <c r="K202" s="249"/>
      <c r="L202" s="251"/>
      <c r="M202" s="250" t="s">
        <v>1</v>
      </c>
      <c r="N202" s="173" t="s">
        <v>44</v>
      </c>
      <c r="O202" s="55"/>
      <c r="P202" s="174">
        <f t="shared" si="31"/>
        <v>0</v>
      </c>
      <c r="Q202" s="174">
        <v>1.338E-2</v>
      </c>
      <c r="R202" s="174">
        <f t="shared" si="32"/>
        <v>2.2784133</v>
      </c>
      <c r="S202" s="174">
        <v>0</v>
      </c>
      <c r="T202" s="175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164</v>
      </c>
      <c r="AT202" s="176" t="s">
        <v>160</v>
      </c>
      <c r="AU202" s="176" t="s">
        <v>91</v>
      </c>
      <c r="AY202" s="14" t="s">
        <v>158</v>
      </c>
      <c r="BE202" s="177">
        <f t="shared" si="34"/>
        <v>0</v>
      </c>
      <c r="BF202" s="177">
        <f t="shared" si="35"/>
        <v>0</v>
      </c>
      <c r="BG202" s="177">
        <f t="shared" si="36"/>
        <v>0</v>
      </c>
      <c r="BH202" s="177">
        <f t="shared" si="37"/>
        <v>0</v>
      </c>
      <c r="BI202" s="177">
        <f t="shared" si="38"/>
        <v>0</v>
      </c>
      <c r="BJ202" s="14" t="s">
        <v>91</v>
      </c>
      <c r="BK202" s="177">
        <f t="shared" si="39"/>
        <v>0</v>
      </c>
      <c r="BL202" s="14" t="s">
        <v>164</v>
      </c>
      <c r="BM202" s="176" t="s">
        <v>545</v>
      </c>
    </row>
    <row r="203" spans="1:65" s="2" customFormat="1" ht="16.5" customHeight="1">
      <c r="A203" s="29"/>
      <c r="B203" s="163"/>
      <c r="C203" s="164" t="s">
        <v>546</v>
      </c>
      <c r="D203" s="164" t="s">
        <v>160</v>
      </c>
      <c r="E203" s="165" t="s">
        <v>547</v>
      </c>
      <c r="F203" s="166" t="s">
        <v>548</v>
      </c>
      <c r="G203" s="167" t="s">
        <v>163</v>
      </c>
      <c r="H203" s="168">
        <v>170.285</v>
      </c>
      <c r="I203" s="169"/>
      <c r="J203" s="170">
        <f t="shared" si="30"/>
        <v>0</v>
      </c>
      <c r="K203" s="249"/>
      <c r="L203" s="251"/>
      <c r="M203" s="250" t="s">
        <v>1</v>
      </c>
      <c r="N203" s="173" t="s">
        <v>44</v>
      </c>
      <c r="O203" s="55"/>
      <c r="P203" s="174">
        <f t="shared" si="31"/>
        <v>0</v>
      </c>
      <c r="Q203" s="174">
        <v>2.7349999999999999E-2</v>
      </c>
      <c r="R203" s="174">
        <f t="shared" si="32"/>
        <v>4.6572947500000001</v>
      </c>
      <c r="S203" s="174">
        <v>0</v>
      </c>
      <c r="T203" s="175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164</v>
      </c>
      <c r="AT203" s="176" t="s">
        <v>160</v>
      </c>
      <c r="AU203" s="176" t="s">
        <v>91</v>
      </c>
      <c r="AY203" s="14" t="s">
        <v>158</v>
      </c>
      <c r="BE203" s="177">
        <f t="shared" si="34"/>
        <v>0</v>
      </c>
      <c r="BF203" s="177">
        <f t="shared" si="35"/>
        <v>0</v>
      </c>
      <c r="BG203" s="177">
        <f t="shared" si="36"/>
        <v>0</v>
      </c>
      <c r="BH203" s="177">
        <f t="shared" si="37"/>
        <v>0</v>
      </c>
      <c r="BI203" s="177">
        <f t="shared" si="38"/>
        <v>0</v>
      </c>
      <c r="BJ203" s="14" t="s">
        <v>91</v>
      </c>
      <c r="BK203" s="177">
        <f t="shared" si="39"/>
        <v>0</v>
      </c>
      <c r="BL203" s="14" t="s">
        <v>164</v>
      </c>
      <c r="BM203" s="176" t="s">
        <v>549</v>
      </c>
    </row>
    <row r="204" spans="1:65" s="2" customFormat="1" ht="16.5" customHeight="1">
      <c r="A204" s="29"/>
      <c r="B204" s="163"/>
      <c r="C204" s="164" t="s">
        <v>550</v>
      </c>
      <c r="D204" s="164" t="s">
        <v>160</v>
      </c>
      <c r="E204" s="165" t="s">
        <v>551</v>
      </c>
      <c r="F204" s="166" t="s">
        <v>552</v>
      </c>
      <c r="G204" s="167" t="s">
        <v>163</v>
      </c>
      <c r="H204" s="168">
        <v>98.29</v>
      </c>
      <c r="I204" s="169"/>
      <c r="J204" s="170">
        <f t="shared" si="30"/>
        <v>0</v>
      </c>
      <c r="K204" s="249"/>
      <c r="L204" s="251"/>
      <c r="M204" s="250" t="s">
        <v>1</v>
      </c>
      <c r="N204" s="173" t="s">
        <v>44</v>
      </c>
      <c r="O204" s="55"/>
      <c r="P204" s="174">
        <f t="shared" si="31"/>
        <v>0</v>
      </c>
      <c r="Q204" s="174">
        <v>3.5E-4</v>
      </c>
      <c r="R204" s="174">
        <f t="shared" si="32"/>
        <v>3.4401500000000002E-2</v>
      </c>
      <c r="S204" s="174">
        <v>0</v>
      </c>
      <c r="T204" s="175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164</v>
      </c>
      <c r="AT204" s="176" t="s">
        <v>160</v>
      </c>
      <c r="AU204" s="176" t="s">
        <v>91</v>
      </c>
      <c r="AY204" s="14" t="s">
        <v>158</v>
      </c>
      <c r="BE204" s="177">
        <f t="shared" si="34"/>
        <v>0</v>
      </c>
      <c r="BF204" s="177">
        <f t="shared" si="35"/>
        <v>0</v>
      </c>
      <c r="BG204" s="177">
        <f t="shared" si="36"/>
        <v>0</v>
      </c>
      <c r="BH204" s="177">
        <f t="shared" si="37"/>
        <v>0</v>
      </c>
      <c r="BI204" s="177">
        <f t="shared" si="38"/>
        <v>0</v>
      </c>
      <c r="BJ204" s="14" t="s">
        <v>91</v>
      </c>
      <c r="BK204" s="177">
        <f t="shared" si="39"/>
        <v>0</v>
      </c>
      <c r="BL204" s="14" t="s">
        <v>164</v>
      </c>
      <c r="BM204" s="176" t="s">
        <v>553</v>
      </c>
    </row>
    <row r="205" spans="1:65" s="2" customFormat="1" ht="21.75" customHeight="1">
      <c r="A205" s="29"/>
      <c r="B205" s="163"/>
      <c r="C205" s="164" t="s">
        <v>554</v>
      </c>
      <c r="D205" s="164" t="s">
        <v>160</v>
      </c>
      <c r="E205" s="165" t="s">
        <v>555</v>
      </c>
      <c r="F205" s="166" t="s">
        <v>556</v>
      </c>
      <c r="G205" s="167" t="s">
        <v>163</v>
      </c>
      <c r="H205" s="168">
        <v>55.347000000000001</v>
      </c>
      <c r="I205" s="169"/>
      <c r="J205" s="170">
        <f t="shared" si="30"/>
        <v>0</v>
      </c>
      <c r="K205" s="249"/>
      <c r="L205" s="251"/>
      <c r="M205" s="250" t="s">
        <v>1</v>
      </c>
      <c r="N205" s="173" t="s">
        <v>44</v>
      </c>
      <c r="O205" s="55"/>
      <c r="P205" s="174">
        <f t="shared" si="31"/>
        <v>0</v>
      </c>
      <c r="Q205" s="174">
        <v>2.3E-3</v>
      </c>
      <c r="R205" s="174">
        <f t="shared" si="32"/>
        <v>0.1272981</v>
      </c>
      <c r="S205" s="174">
        <v>0</v>
      </c>
      <c r="T205" s="175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164</v>
      </c>
      <c r="AT205" s="176" t="s">
        <v>160</v>
      </c>
      <c r="AU205" s="176" t="s">
        <v>91</v>
      </c>
      <c r="AY205" s="14" t="s">
        <v>158</v>
      </c>
      <c r="BE205" s="177">
        <f t="shared" si="34"/>
        <v>0</v>
      </c>
      <c r="BF205" s="177">
        <f t="shared" si="35"/>
        <v>0</v>
      </c>
      <c r="BG205" s="177">
        <f t="shared" si="36"/>
        <v>0</v>
      </c>
      <c r="BH205" s="177">
        <f t="shared" si="37"/>
        <v>0</v>
      </c>
      <c r="BI205" s="177">
        <f t="shared" si="38"/>
        <v>0</v>
      </c>
      <c r="BJ205" s="14" t="s">
        <v>91</v>
      </c>
      <c r="BK205" s="177">
        <f t="shared" si="39"/>
        <v>0</v>
      </c>
      <c r="BL205" s="14" t="s">
        <v>164</v>
      </c>
      <c r="BM205" s="176" t="s">
        <v>557</v>
      </c>
    </row>
    <row r="206" spans="1:65" s="2" customFormat="1" ht="21.75" customHeight="1">
      <c r="A206" s="29"/>
      <c r="B206" s="163"/>
      <c r="C206" s="164" t="s">
        <v>558</v>
      </c>
      <c r="D206" s="164" t="s">
        <v>160</v>
      </c>
      <c r="E206" s="165" t="s">
        <v>559</v>
      </c>
      <c r="F206" s="166" t="s">
        <v>560</v>
      </c>
      <c r="G206" s="167" t="s">
        <v>163</v>
      </c>
      <c r="H206" s="168">
        <v>55.347000000000001</v>
      </c>
      <c r="I206" s="169"/>
      <c r="J206" s="170">
        <f t="shared" si="30"/>
        <v>0</v>
      </c>
      <c r="K206" s="249"/>
      <c r="L206" s="251"/>
      <c r="M206" s="250" t="s">
        <v>1</v>
      </c>
      <c r="N206" s="173" t="s">
        <v>44</v>
      </c>
      <c r="O206" s="55"/>
      <c r="P206" s="174">
        <f t="shared" si="31"/>
        <v>0</v>
      </c>
      <c r="Q206" s="174">
        <v>2.3E-3</v>
      </c>
      <c r="R206" s="174">
        <f t="shared" si="32"/>
        <v>0.1272981</v>
      </c>
      <c r="S206" s="174">
        <v>0</v>
      </c>
      <c r="T206" s="175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164</v>
      </c>
      <c r="AT206" s="176" t="s">
        <v>160</v>
      </c>
      <c r="AU206" s="176" t="s">
        <v>91</v>
      </c>
      <c r="AY206" s="14" t="s">
        <v>158</v>
      </c>
      <c r="BE206" s="177">
        <f t="shared" si="34"/>
        <v>0</v>
      </c>
      <c r="BF206" s="177">
        <f t="shared" si="35"/>
        <v>0</v>
      </c>
      <c r="BG206" s="177">
        <f t="shared" si="36"/>
        <v>0</v>
      </c>
      <c r="BH206" s="177">
        <f t="shared" si="37"/>
        <v>0</v>
      </c>
      <c r="BI206" s="177">
        <f t="shared" si="38"/>
        <v>0</v>
      </c>
      <c r="BJ206" s="14" t="s">
        <v>91</v>
      </c>
      <c r="BK206" s="177">
        <f t="shared" si="39"/>
        <v>0</v>
      </c>
      <c r="BL206" s="14" t="s">
        <v>164</v>
      </c>
      <c r="BM206" s="176" t="s">
        <v>561</v>
      </c>
    </row>
    <row r="207" spans="1:65" s="2" customFormat="1" ht="16.5" customHeight="1">
      <c r="A207" s="29"/>
      <c r="B207" s="163"/>
      <c r="C207" s="164" t="s">
        <v>562</v>
      </c>
      <c r="D207" s="164" t="s">
        <v>160</v>
      </c>
      <c r="E207" s="165" t="s">
        <v>563</v>
      </c>
      <c r="F207" s="166" t="s">
        <v>564</v>
      </c>
      <c r="G207" s="167" t="s">
        <v>163</v>
      </c>
      <c r="H207" s="168">
        <v>5.5179999999999998</v>
      </c>
      <c r="I207" s="169"/>
      <c r="J207" s="170">
        <f t="shared" si="30"/>
        <v>0</v>
      </c>
      <c r="K207" s="249"/>
      <c r="L207" s="251"/>
      <c r="M207" s="250" t="s">
        <v>1</v>
      </c>
      <c r="N207" s="173" t="s">
        <v>44</v>
      </c>
      <c r="O207" s="55"/>
      <c r="P207" s="174">
        <f t="shared" si="31"/>
        <v>0</v>
      </c>
      <c r="Q207" s="174">
        <v>9.5399999999999999E-3</v>
      </c>
      <c r="R207" s="174">
        <f t="shared" si="32"/>
        <v>5.2641719999999996E-2</v>
      </c>
      <c r="S207" s="174">
        <v>0</v>
      </c>
      <c r="T207" s="175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164</v>
      </c>
      <c r="AT207" s="176" t="s">
        <v>160</v>
      </c>
      <c r="AU207" s="176" t="s">
        <v>91</v>
      </c>
      <c r="AY207" s="14" t="s">
        <v>158</v>
      </c>
      <c r="BE207" s="177">
        <f t="shared" si="34"/>
        <v>0</v>
      </c>
      <c r="BF207" s="177">
        <f t="shared" si="35"/>
        <v>0</v>
      </c>
      <c r="BG207" s="177">
        <f t="shared" si="36"/>
        <v>0</v>
      </c>
      <c r="BH207" s="177">
        <f t="shared" si="37"/>
        <v>0</v>
      </c>
      <c r="BI207" s="177">
        <f t="shared" si="38"/>
        <v>0</v>
      </c>
      <c r="BJ207" s="14" t="s">
        <v>91</v>
      </c>
      <c r="BK207" s="177">
        <f t="shared" si="39"/>
        <v>0</v>
      </c>
      <c r="BL207" s="14" t="s">
        <v>164</v>
      </c>
      <c r="BM207" s="176" t="s">
        <v>565</v>
      </c>
    </row>
    <row r="208" spans="1:65" s="2" customFormat="1" ht="33" customHeight="1">
      <c r="A208" s="29"/>
      <c r="B208" s="163"/>
      <c r="C208" s="164" t="s">
        <v>566</v>
      </c>
      <c r="D208" s="164" t="s">
        <v>160</v>
      </c>
      <c r="E208" s="165" t="s">
        <v>567</v>
      </c>
      <c r="F208" s="166" t="s">
        <v>568</v>
      </c>
      <c r="G208" s="167" t="s">
        <v>163</v>
      </c>
      <c r="H208" s="168">
        <v>31.623999999999999</v>
      </c>
      <c r="I208" s="169"/>
      <c r="J208" s="170">
        <f t="shared" si="30"/>
        <v>0</v>
      </c>
      <c r="K208" s="249"/>
      <c r="L208" s="251"/>
      <c r="M208" s="250" t="s">
        <v>1</v>
      </c>
      <c r="N208" s="173" t="s">
        <v>44</v>
      </c>
      <c r="O208" s="55"/>
      <c r="P208" s="174">
        <f t="shared" si="31"/>
        <v>0</v>
      </c>
      <c r="Q208" s="174">
        <v>1.349E-2</v>
      </c>
      <c r="R208" s="174">
        <f t="shared" si="32"/>
        <v>0.42660776</v>
      </c>
      <c r="S208" s="174">
        <v>0</v>
      </c>
      <c r="T208" s="175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164</v>
      </c>
      <c r="AT208" s="176" t="s">
        <v>160</v>
      </c>
      <c r="AU208" s="176" t="s">
        <v>91</v>
      </c>
      <c r="AY208" s="14" t="s">
        <v>158</v>
      </c>
      <c r="BE208" s="177">
        <f t="shared" si="34"/>
        <v>0</v>
      </c>
      <c r="BF208" s="177">
        <f t="shared" si="35"/>
        <v>0</v>
      </c>
      <c r="BG208" s="177">
        <f t="shared" si="36"/>
        <v>0</v>
      </c>
      <c r="BH208" s="177">
        <f t="shared" si="37"/>
        <v>0</v>
      </c>
      <c r="BI208" s="177">
        <f t="shared" si="38"/>
        <v>0</v>
      </c>
      <c r="BJ208" s="14" t="s">
        <v>91</v>
      </c>
      <c r="BK208" s="177">
        <f t="shared" si="39"/>
        <v>0</v>
      </c>
      <c r="BL208" s="14" t="s">
        <v>164</v>
      </c>
      <c r="BM208" s="176" t="s">
        <v>569</v>
      </c>
    </row>
    <row r="209" spans="1:65" s="2" customFormat="1" ht="33" customHeight="1">
      <c r="A209" s="29"/>
      <c r="B209" s="163"/>
      <c r="C209" s="164" t="s">
        <v>570</v>
      </c>
      <c r="D209" s="164" t="s">
        <v>160</v>
      </c>
      <c r="E209" s="165" t="s">
        <v>571</v>
      </c>
      <c r="F209" s="166" t="s">
        <v>572</v>
      </c>
      <c r="G209" s="167" t="s">
        <v>163</v>
      </c>
      <c r="H209" s="168">
        <v>3.33</v>
      </c>
      <c r="I209" s="169"/>
      <c r="J209" s="170">
        <f t="shared" si="30"/>
        <v>0</v>
      </c>
      <c r="K209" s="249"/>
      <c r="L209" s="251"/>
      <c r="M209" s="250" t="s">
        <v>1</v>
      </c>
      <c r="N209" s="173" t="s">
        <v>44</v>
      </c>
      <c r="O209" s="55"/>
      <c r="P209" s="174">
        <f t="shared" si="31"/>
        <v>0</v>
      </c>
      <c r="Q209" s="174">
        <v>1.349E-2</v>
      </c>
      <c r="R209" s="174">
        <f t="shared" si="32"/>
        <v>4.4921700000000002E-2</v>
      </c>
      <c r="S209" s="174">
        <v>0</v>
      </c>
      <c r="T209" s="175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164</v>
      </c>
      <c r="AT209" s="176" t="s">
        <v>160</v>
      </c>
      <c r="AU209" s="176" t="s">
        <v>91</v>
      </c>
      <c r="AY209" s="14" t="s">
        <v>158</v>
      </c>
      <c r="BE209" s="177">
        <f t="shared" si="34"/>
        <v>0</v>
      </c>
      <c r="BF209" s="177">
        <f t="shared" si="35"/>
        <v>0</v>
      </c>
      <c r="BG209" s="177">
        <f t="shared" si="36"/>
        <v>0</v>
      </c>
      <c r="BH209" s="177">
        <f t="shared" si="37"/>
        <v>0</v>
      </c>
      <c r="BI209" s="177">
        <f t="shared" si="38"/>
        <v>0</v>
      </c>
      <c r="BJ209" s="14" t="s">
        <v>91</v>
      </c>
      <c r="BK209" s="177">
        <f t="shared" si="39"/>
        <v>0</v>
      </c>
      <c r="BL209" s="14" t="s">
        <v>164</v>
      </c>
      <c r="BM209" s="176" t="s">
        <v>573</v>
      </c>
    </row>
    <row r="210" spans="1:65" s="2" customFormat="1" ht="21.75" customHeight="1">
      <c r="A210" s="29"/>
      <c r="B210" s="163"/>
      <c r="C210" s="164" t="s">
        <v>574</v>
      </c>
      <c r="D210" s="164" t="s">
        <v>160</v>
      </c>
      <c r="E210" s="165" t="s">
        <v>575</v>
      </c>
      <c r="F210" s="166" t="s">
        <v>576</v>
      </c>
      <c r="G210" s="167" t="s">
        <v>163</v>
      </c>
      <c r="H210" s="168">
        <v>5.1980000000000004</v>
      </c>
      <c r="I210" s="169"/>
      <c r="J210" s="170">
        <f t="shared" si="30"/>
        <v>0</v>
      </c>
      <c r="K210" s="249"/>
      <c r="L210" s="251"/>
      <c r="M210" s="250" t="s">
        <v>1</v>
      </c>
      <c r="N210" s="173" t="s">
        <v>44</v>
      </c>
      <c r="O210" s="55"/>
      <c r="P210" s="174">
        <f t="shared" si="31"/>
        <v>0</v>
      </c>
      <c r="Q210" s="174">
        <v>1.417E-2</v>
      </c>
      <c r="R210" s="174">
        <f t="shared" si="32"/>
        <v>7.3655660000000012E-2</v>
      </c>
      <c r="S210" s="174">
        <v>0</v>
      </c>
      <c r="T210" s="175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164</v>
      </c>
      <c r="AT210" s="176" t="s">
        <v>160</v>
      </c>
      <c r="AU210" s="176" t="s">
        <v>91</v>
      </c>
      <c r="AY210" s="14" t="s">
        <v>158</v>
      </c>
      <c r="BE210" s="177">
        <f t="shared" si="34"/>
        <v>0</v>
      </c>
      <c r="BF210" s="177">
        <f t="shared" si="35"/>
        <v>0</v>
      </c>
      <c r="BG210" s="177">
        <f t="shared" si="36"/>
        <v>0</v>
      </c>
      <c r="BH210" s="177">
        <f t="shared" si="37"/>
        <v>0</v>
      </c>
      <c r="BI210" s="177">
        <f t="shared" si="38"/>
        <v>0</v>
      </c>
      <c r="BJ210" s="14" t="s">
        <v>91</v>
      </c>
      <c r="BK210" s="177">
        <f t="shared" si="39"/>
        <v>0</v>
      </c>
      <c r="BL210" s="14" t="s">
        <v>164</v>
      </c>
      <c r="BM210" s="176" t="s">
        <v>577</v>
      </c>
    </row>
    <row r="211" spans="1:65" s="2" customFormat="1" ht="16.5" customHeight="1">
      <c r="A211" s="29"/>
      <c r="B211" s="163"/>
      <c r="C211" s="164" t="s">
        <v>578</v>
      </c>
      <c r="D211" s="164" t="s">
        <v>160</v>
      </c>
      <c r="E211" s="165" t="s">
        <v>579</v>
      </c>
      <c r="F211" s="166" t="s">
        <v>580</v>
      </c>
      <c r="G211" s="167" t="s">
        <v>163</v>
      </c>
      <c r="H211" s="168">
        <v>1.59</v>
      </c>
      <c r="I211" s="169"/>
      <c r="J211" s="170">
        <f t="shared" si="30"/>
        <v>0</v>
      </c>
      <c r="K211" s="249"/>
      <c r="L211" s="251"/>
      <c r="M211" s="250" t="s">
        <v>1</v>
      </c>
      <c r="N211" s="173" t="s">
        <v>44</v>
      </c>
      <c r="O211" s="55"/>
      <c r="P211" s="174">
        <f t="shared" si="31"/>
        <v>0</v>
      </c>
      <c r="Q211" s="174">
        <v>1.4590000000000001E-2</v>
      </c>
      <c r="R211" s="174">
        <f t="shared" si="32"/>
        <v>2.3198100000000003E-2</v>
      </c>
      <c r="S211" s="174">
        <v>0</v>
      </c>
      <c r="T211" s="175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164</v>
      </c>
      <c r="AT211" s="176" t="s">
        <v>160</v>
      </c>
      <c r="AU211" s="176" t="s">
        <v>91</v>
      </c>
      <c r="AY211" s="14" t="s">
        <v>158</v>
      </c>
      <c r="BE211" s="177">
        <f t="shared" si="34"/>
        <v>0</v>
      </c>
      <c r="BF211" s="177">
        <f t="shared" si="35"/>
        <v>0</v>
      </c>
      <c r="BG211" s="177">
        <f t="shared" si="36"/>
        <v>0</v>
      </c>
      <c r="BH211" s="177">
        <f t="shared" si="37"/>
        <v>0</v>
      </c>
      <c r="BI211" s="177">
        <f t="shared" si="38"/>
        <v>0</v>
      </c>
      <c r="BJ211" s="14" t="s">
        <v>91</v>
      </c>
      <c r="BK211" s="177">
        <f t="shared" si="39"/>
        <v>0</v>
      </c>
      <c r="BL211" s="14" t="s">
        <v>164</v>
      </c>
      <c r="BM211" s="176" t="s">
        <v>581</v>
      </c>
    </row>
    <row r="212" spans="1:65" s="2" customFormat="1" ht="33" customHeight="1">
      <c r="A212" s="29"/>
      <c r="B212" s="163"/>
      <c r="C212" s="164" t="s">
        <v>582</v>
      </c>
      <c r="D212" s="164" t="s">
        <v>160</v>
      </c>
      <c r="E212" s="165" t="s">
        <v>583</v>
      </c>
      <c r="F212" s="166" t="s">
        <v>584</v>
      </c>
      <c r="G212" s="167" t="s">
        <v>163</v>
      </c>
      <c r="H212" s="168">
        <v>33.521999999999998</v>
      </c>
      <c r="I212" s="169"/>
      <c r="J212" s="170">
        <f t="shared" si="30"/>
        <v>0</v>
      </c>
      <c r="K212" s="249"/>
      <c r="L212" s="251"/>
      <c r="M212" s="250" t="s">
        <v>1</v>
      </c>
      <c r="N212" s="173" t="s">
        <v>44</v>
      </c>
      <c r="O212" s="55"/>
      <c r="P212" s="174">
        <f t="shared" si="31"/>
        <v>0</v>
      </c>
      <c r="Q212" s="174">
        <v>1.8530000000000001E-2</v>
      </c>
      <c r="R212" s="174">
        <f t="shared" si="32"/>
        <v>0.62116265999999998</v>
      </c>
      <c r="S212" s="174">
        <v>0</v>
      </c>
      <c r="T212" s="175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164</v>
      </c>
      <c r="AT212" s="176" t="s">
        <v>160</v>
      </c>
      <c r="AU212" s="176" t="s">
        <v>91</v>
      </c>
      <c r="AY212" s="14" t="s">
        <v>158</v>
      </c>
      <c r="BE212" s="177">
        <f t="shared" si="34"/>
        <v>0</v>
      </c>
      <c r="BF212" s="177">
        <f t="shared" si="35"/>
        <v>0</v>
      </c>
      <c r="BG212" s="177">
        <f t="shared" si="36"/>
        <v>0</v>
      </c>
      <c r="BH212" s="177">
        <f t="shared" si="37"/>
        <v>0</v>
      </c>
      <c r="BI212" s="177">
        <f t="shared" si="38"/>
        <v>0</v>
      </c>
      <c r="BJ212" s="14" t="s">
        <v>91</v>
      </c>
      <c r="BK212" s="177">
        <f t="shared" si="39"/>
        <v>0</v>
      </c>
      <c r="BL212" s="14" t="s">
        <v>164</v>
      </c>
      <c r="BM212" s="176" t="s">
        <v>585</v>
      </c>
    </row>
    <row r="213" spans="1:65" s="2" customFormat="1" ht="21.75" customHeight="1">
      <c r="A213" s="29"/>
      <c r="B213" s="163"/>
      <c r="C213" s="164" t="s">
        <v>586</v>
      </c>
      <c r="D213" s="164" t="s">
        <v>160</v>
      </c>
      <c r="E213" s="165" t="s">
        <v>587</v>
      </c>
      <c r="F213" s="166" t="s">
        <v>588</v>
      </c>
      <c r="G213" s="167" t="s">
        <v>163</v>
      </c>
      <c r="H213" s="168">
        <v>141.30000000000001</v>
      </c>
      <c r="I213" s="169"/>
      <c r="J213" s="170">
        <f t="shared" si="30"/>
        <v>0</v>
      </c>
      <c r="K213" s="249"/>
      <c r="L213" s="251"/>
      <c r="M213" s="250" t="s">
        <v>1</v>
      </c>
      <c r="N213" s="173" t="s">
        <v>44</v>
      </c>
      <c r="O213" s="55"/>
      <c r="P213" s="174">
        <f t="shared" si="31"/>
        <v>0</v>
      </c>
      <c r="Q213" s="174">
        <v>2.4000000000000001E-4</v>
      </c>
      <c r="R213" s="174">
        <f t="shared" si="32"/>
        <v>3.3912000000000005E-2</v>
      </c>
      <c r="S213" s="174">
        <v>0</v>
      </c>
      <c r="T213" s="175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164</v>
      </c>
      <c r="AT213" s="176" t="s">
        <v>160</v>
      </c>
      <c r="AU213" s="176" t="s">
        <v>91</v>
      </c>
      <c r="AY213" s="14" t="s">
        <v>158</v>
      </c>
      <c r="BE213" s="177">
        <f t="shared" si="34"/>
        <v>0</v>
      </c>
      <c r="BF213" s="177">
        <f t="shared" si="35"/>
        <v>0</v>
      </c>
      <c r="BG213" s="177">
        <f t="shared" si="36"/>
        <v>0</v>
      </c>
      <c r="BH213" s="177">
        <f t="shared" si="37"/>
        <v>0</v>
      </c>
      <c r="BI213" s="177">
        <f t="shared" si="38"/>
        <v>0</v>
      </c>
      <c r="BJ213" s="14" t="s">
        <v>91</v>
      </c>
      <c r="BK213" s="177">
        <f t="shared" si="39"/>
        <v>0</v>
      </c>
      <c r="BL213" s="14" t="s">
        <v>164</v>
      </c>
      <c r="BM213" s="176" t="s">
        <v>589</v>
      </c>
    </row>
    <row r="214" spans="1:65" s="2" customFormat="1" ht="16.5" customHeight="1">
      <c r="A214" s="29"/>
      <c r="B214" s="163"/>
      <c r="C214" s="183" t="s">
        <v>590</v>
      </c>
      <c r="D214" s="183" t="s">
        <v>424</v>
      </c>
      <c r="E214" s="184" t="s">
        <v>591</v>
      </c>
      <c r="F214" s="185" t="s">
        <v>592</v>
      </c>
      <c r="G214" s="186" t="s">
        <v>206</v>
      </c>
      <c r="H214" s="187">
        <v>1</v>
      </c>
      <c r="I214" s="188"/>
      <c r="J214" s="189">
        <f t="shared" si="30"/>
        <v>0</v>
      </c>
      <c r="K214" s="253"/>
      <c r="L214" s="255"/>
      <c r="M214" s="254" t="s">
        <v>1</v>
      </c>
      <c r="N214" s="193" t="s">
        <v>44</v>
      </c>
      <c r="O214" s="55"/>
      <c r="P214" s="174">
        <f t="shared" si="31"/>
        <v>0</v>
      </c>
      <c r="Q214" s="174">
        <v>1.4999999999999999E-2</v>
      </c>
      <c r="R214" s="174">
        <f t="shared" si="32"/>
        <v>1.4999999999999999E-2</v>
      </c>
      <c r="S214" s="174">
        <v>0</v>
      </c>
      <c r="T214" s="175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189</v>
      </c>
      <c r="AT214" s="176" t="s">
        <v>424</v>
      </c>
      <c r="AU214" s="176" t="s">
        <v>91</v>
      </c>
      <c r="AY214" s="14" t="s">
        <v>158</v>
      </c>
      <c r="BE214" s="177">
        <f t="shared" si="34"/>
        <v>0</v>
      </c>
      <c r="BF214" s="177">
        <f t="shared" si="35"/>
        <v>0</v>
      </c>
      <c r="BG214" s="177">
        <f t="shared" si="36"/>
        <v>0</v>
      </c>
      <c r="BH214" s="177">
        <f t="shared" si="37"/>
        <v>0</v>
      </c>
      <c r="BI214" s="177">
        <f t="shared" si="38"/>
        <v>0</v>
      </c>
      <c r="BJ214" s="14" t="s">
        <v>91</v>
      </c>
      <c r="BK214" s="177">
        <f t="shared" si="39"/>
        <v>0</v>
      </c>
      <c r="BL214" s="14" t="s">
        <v>164</v>
      </c>
      <c r="BM214" s="176" t="s">
        <v>593</v>
      </c>
    </row>
    <row r="215" spans="1:65" s="2" customFormat="1" ht="16.5" customHeight="1">
      <c r="A215" s="29"/>
      <c r="B215" s="163"/>
      <c r="C215" s="183" t="s">
        <v>594</v>
      </c>
      <c r="D215" s="183" t="s">
        <v>424</v>
      </c>
      <c r="E215" s="184" t="s">
        <v>595</v>
      </c>
      <c r="F215" s="185" t="s">
        <v>596</v>
      </c>
      <c r="G215" s="186" t="s">
        <v>163</v>
      </c>
      <c r="H215" s="187">
        <v>141.30000000000001</v>
      </c>
      <c r="I215" s="188"/>
      <c r="J215" s="189">
        <f t="shared" si="30"/>
        <v>0</v>
      </c>
      <c r="K215" s="253"/>
      <c r="L215" s="255"/>
      <c r="M215" s="254" t="s">
        <v>1</v>
      </c>
      <c r="N215" s="193" t="s">
        <v>44</v>
      </c>
      <c r="O215" s="55"/>
      <c r="P215" s="174">
        <f t="shared" si="31"/>
        <v>0</v>
      </c>
      <c r="Q215" s="174">
        <v>1.4999999999999999E-2</v>
      </c>
      <c r="R215" s="174">
        <f t="shared" si="32"/>
        <v>2.1194999999999999</v>
      </c>
      <c r="S215" s="174">
        <v>0</v>
      </c>
      <c r="T215" s="175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189</v>
      </c>
      <c r="AT215" s="176" t="s">
        <v>424</v>
      </c>
      <c r="AU215" s="176" t="s">
        <v>91</v>
      </c>
      <c r="AY215" s="14" t="s">
        <v>158</v>
      </c>
      <c r="BE215" s="177">
        <f t="shared" si="34"/>
        <v>0</v>
      </c>
      <c r="BF215" s="177">
        <f t="shared" si="35"/>
        <v>0</v>
      </c>
      <c r="BG215" s="177">
        <f t="shared" si="36"/>
        <v>0</v>
      </c>
      <c r="BH215" s="177">
        <f t="shared" si="37"/>
        <v>0</v>
      </c>
      <c r="BI215" s="177">
        <f t="shared" si="38"/>
        <v>0</v>
      </c>
      <c r="BJ215" s="14" t="s">
        <v>91</v>
      </c>
      <c r="BK215" s="177">
        <f t="shared" si="39"/>
        <v>0</v>
      </c>
      <c r="BL215" s="14" t="s">
        <v>164</v>
      </c>
      <c r="BM215" s="176" t="s">
        <v>597</v>
      </c>
    </row>
    <row r="216" spans="1:65" s="2" customFormat="1" ht="21.75" customHeight="1">
      <c r="A216" s="29"/>
      <c r="B216" s="163"/>
      <c r="C216" s="183" t="s">
        <v>598</v>
      </c>
      <c r="D216" s="183" t="s">
        <v>424</v>
      </c>
      <c r="E216" s="184" t="s">
        <v>599</v>
      </c>
      <c r="F216" s="185" t="s">
        <v>600</v>
      </c>
      <c r="G216" s="186" t="s">
        <v>163</v>
      </c>
      <c r="H216" s="187">
        <v>148.36500000000001</v>
      </c>
      <c r="I216" s="188"/>
      <c r="J216" s="189">
        <f t="shared" si="30"/>
        <v>0</v>
      </c>
      <c r="K216" s="253"/>
      <c r="L216" s="255"/>
      <c r="M216" s="254" t="s">
        <v>1</v>
      </c>
      <c r="N216" s="193" t="s">
        <v>44</v>
      </c>
      <c r="O216" s="55"/>
      <c r="P216" s="174">
        <f t="shared" si="31"/>
        <v>0</v>
      </c>
      <c r="Q216" s="174">
        <v>1.4200000000000001E-2</v>
      </c>
      <c r="R216" s="174">
        <f t="shared" si="32"/>
        <v>2.1067830000000001</v>
      </c>
      <c r="S216" s="174">
        <v>0</v>
      </c>
      <c r="T216" s="175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189</v>
      </c>
      <c r="AT216" s="176" t="s">
        <v>424</v>
      </c>
      <c r="AU216" s="176" t="s">
        <v>91</v>
      </c>
      <c r="AY216" s="14" t="s">
        <v>158</v>
      </c>
      <c r="BE216" s="177">
        <f t="shared" si="34"/>
        <v>0</v>
      </c>
      <c r="BF216" s="177">
        <f t="shared" si="35"/>
        <v>0</v>
      </c>
      <c r="BG216" s="177">
        <f t="shared" si="36"/>
        <v>0</v>
      </c>
      <c r="BH216" s="177">
        <f t="shared" si="37"/>
        <v>0</v>
      </c>
      <c r="BI216" s="177">
        <f t="shared" si="38"/>
        <v>0</v>
      </c>
      <c r="BJ216" s="14" t="s">
        <v>91</v>
      </c>
      <c r="BK216" s="177">
        <f t="shared" si="39"/>
        <v>0</v>
      </c>
      <c r="BL216" s="14" t="s">
        <v>164</v>
      </c>
      <c r="BM216" s="176" t="s">
        <v>601</v>
      </c>
    </row>
    <row r="217" spans="1:65" s="2" customFormat="1" ht="16.5" customHeight="1">
      <c r="A217" s="29"/>
      <c r="B217" s="163"/>
      <c r="C217" s="164" t="s">
        <v>602</v>
      </c>
      <c r="D217" s="164" t="s">
        <v>160</v>
      </c>
      <c r="E217" s="165" t="s">
        <v>603</v>
      </c>
      <c r="F217" s="166" t="s">
        <v>604</v>
      </c>
      <c r="G217" s="167" t="s">
        <v>163</v>
      </c>
      <c r="H217" s="168">
        <v>19.989999999999998</v>
      </c>
      <c r="I217" s="169"/>
      <c r="J217" s="170">
        <f t="shared" si="30"/>
        <v>0</v>
      </c>
      <c r="K217" s="249"/>
      <c r="L217" s="251"/>
      <c r="M217" s="250" t="s">
        <v>1</v>
      </c>
      <c r="N217" s="173" t="s">
        <v>44</v>
      </c>
      <c r="O217" s="55"/>
      <c r="P217" s="174">
        <f t="shared" si="31"/>
        <v>0</v>
      </c>
      <c r="Q217" s="174">
        <v>0.10091</v>
      </c>
      <c r="R217" s="174">
        <f t="shared" si="32"/>
        <v>2.0171908999999997</v>
      </c>
      <c r="S217" s="174">
        <v>0</v>
      </c>
      <c r="T217" s="175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164</v>
      </c>
      <c r="AT217" s="176" t="s">
        <v>160</v>
      </c>
      <c r="AU217" s="176" t="s">
        <v>91</v>
      </c>
      <c r="AY217" s="14" t="s">
        <v>158</v>
      </c>
      <c r="BE217" s="177">
        <f t="shared" si="34"/>
        <v>0</v>
      </c>
      <c r="BF217" s="177">
        <f t="shared" si="35"/>
        <v>0</v>
      </c>
      <c r="BG217" s="177">
        <f t="shared" si="36"/>
        <v>0</v>
      </c>
      <c r="BH217" s="177">
        <f t="shared" si="37"/>
        <v>0</v>
      </c>
      <c r="BI217" s="177">
        <f t="shared" si="38"/>
        <v>0</v>
      </c>
      <c r="BJ217" s="14" t="s">
        <v>91</v>
      </c>
      <c r="BK217" s="177">
        <f t="shared" si="39"/>
        <v>0</v>
      </c>
      <c r="BL217" s="14" t="s">
        <v>164</v>
      </c>
      <c r="BM217" s="176" t="s">
        <v>605</v>
      </c>
    </row>
    <row r="218" spans="1:65" s="2" customFormat="1" ht="16.5" customHeight="1">
      <c r="A218" s="29"/>
      <c r="B218" s="163"/>
      <c r="C218" s="164" t="s">
        <v>606</v>
      </c>
      <c r="D218" s="164" t="s">
        <v>160</v>
      </c>
      <c r="E218" s="165" t="s">
        <v>607</v>
      </c>
      <c r="F218" s="166" t="s">
        <v>608</v>
      </c>
      <c r="G218" s="167" t="s">
        <v>163</v>
      </c>
      <c r="H218" s="168">
        <v>10.82</v>
      </c>
      <c r="I218" s="169"/>
      <c r="J218" s="170">
        <f t="shared" si="30"/>
        <v>0</v>
      </c>
      <c r="K218" s="249"/>
      <c r="L218" s="251"/>
      <c r="M218" s="250" t="s">
        <v>1</v>
      </c>
      <c r="N218" s="173" t="s">
        <v>44</v>
      </c>
      <c r="O218" s="55"/>
      <c r="P218" s="174">
        <f t="shared" si="31"/>
        <v>0</v>
      </c>
      <c r="Q218" s="174">
        <v>0.10091</v>
      </c>
      <c r="R218" s="174">
        <f t="shared" si="32"/>
        <v>1.0918462</v>
      </c>
      <c r="S218" s="174">
        <v>0</v>
      </c>
      <c r="T218" s="175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6" t="s">
        <v>164</v>
      </c>
      <c r="AT218" s="176" t="s">
        <v>160</v>
      </c>
      <c r="AU218" s="176" t="s">
        <v>91</v>
      </c>
      <c r="AY218" s="14" t="s">
        <v>158</v>
      </c>
      <c r="BE218" s="177">
        <f t="shared" si="34"/>
        <v>0</v>
      </c>
      <c r="BF218" s="177">
        <f t="shared" si="35"/>
        <v>0</v>
      </c>
      <c r="BG218" s="177">
        <f t="shared" si="36"/>
        <v>0</v>
      </c>
      <c r="BH218" s="177">
        <f t="shared" si="37"/>
        <v>0</v>
      </c>
      <c r="BI218" s="177">
        <f t="shared" si="38"/>
        <v>0</v>
      </c>
      <c r="BJ218" s="14" t="s">
        <v>91</v>
      </c>
      <c r="BK218" s="177">
        <f t="shared" si="39"/>
        <v>0</v>
      </c>
      <c r="BL218" s="14" t="s">
        <v>164</v>
      </c>
      <c r="BM218" s="176" t="s">
        <v>609</v>
      </c>
    </row>
    <row r="219" spans="1:65" s="2" customFormat="1" ht="16.5" customHeight="1">
      <c r="A219" s="29"/>
      <c r="B219" s="163"/>
      <c r="C219" s="164" t="s">
        <v>610</v>
      </c>
      <c r="D219" s="164" t="s">
        <v>160</v>
      </c>
      <c r="E219" s="165" t="s">
        <v>611</v>
      </c>
      <c r="F219" s="166" t="s">
        <v>612</v>
      </c>
      <c r="G219" s="167" t="s">
        <v>163</v>
      </c>
      <c r="H219" s="168">
        <v>49.93</v>
      </c>
      <c r="I219" s="169"/>
      <c r="J219" s="170">
        <f t="shared" si="30"/>
        <v>0</v>
      </c>
      <c r="K219" s="249"/>
      <c r="L219" s="251"/>
      <c r="M219" s="250" t="s">
        <v>1</v>
      </c>
      <c r="N219" s="173" t="s">
        <v>44</v>
      </c>
      <c r="O219" s="55"/>
      <c r="P219" s="174">
        <f t="shared" si="31"/>
        <v>0</v>
      </c>
      <c r="Q219" s="174">
        <v>0.11891</v>
      </c>
      <c r="R219" s="174">
        <f t="shared" si="32"/>
        <v>5.9371763</v>
      </c>
      <c r="S219" s="174">
        <v>0</v>
      </c>
      <c r="T219" s="175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6" t="s">
        <v>164</v>
      </c>
      <c r="AT219" s="176" t="s">
        <v>160</v>
      </c>
      <c r="AU219" s="176" t="s">
        <v>91</v>
      </c>
      <c r="AY219" s="14" t="s">
        <v>158</v>
      </c>
      <c r="BE219" s="177">
        <f t="shared" si="34"/>
        <v>0</v>
      </c>
      <c r="BF219" s="177">
        <f t="shared" si="35"/>
        <v>0</v>
      </c>
      <c r="BG219" s="177">
        <f t="shared" si="36"/>
        <v>0</v>
      </c>
      <c r="BH219" s="177">
        <f t="shared" si="37"/>
        <v>0</v>
      </c>
      <c r="BI219" s="177">
        <f t="shared" si="38"/>
        <v>0</v>
      </c>
      <c r="BJ219" s="14" t="s">
        <v>91</v>
      </c>
      <c r="BK219" s="177">
        <f t="shared" si="39"/>
        <v>0</v>
      </c>
      <c r="BL219" s="14" t="s">
        <v>164</v>
      </c>
      <c r="BM219" s="176" t="s">
        <v>613</v>
      </c>
    </row>
    <row r="220" spans="1:65" s="2" customFormat="1" ht="16.5" customHeight="1">
      <c r="A220" s="29"/>
      <c r="B220" s="163"/>
      <c r="C220" s="164" t="s">
        <v>614</v>
      </c>
      <c r="D220" s="164" t="s">
        <v>160</v>
      </c>
      <c r="E220" s="165" t="s">
        <v>615</v>
      </c>
      <c r="F220" s="166" t="s">
        <v>616</v>
      </c>
      <c r="G220" s="167" t="s">
        <v>163</v>
      </c>
      <c r="H220" s="168">
        <v>4.41</v>
      </c>
      <c r="I220" s="169"/>
      <c r="J220" s="170">
        <f t="shared" si="30"/>
        <v>0</v>
      </c>
      <c r="K220" s="249"/>
      <c r="L220" s="251"/>
      <c r="M220" s="250" t="s">
        <v>1</v>
      </c>
      <c r="N220" s="173" t="s">
        <v>44</v>
      </c>
      <c r="O220" s="55"/>
      <c r="P220" s="174">
        <f t="shared" si="31"/>
        <v>0</v>
      </c>
      <c r="Q220" s="174">
        <v>0.11891</v>
      </c>
      <c r="R220" s="174">
        <f t="shared" si="32"/>
        <v>0.52439310000000006</v>
      </c>
      <c r="S220" s="174">
        <v>0</v>
      </c>
      <c r="T220" s="175">
        <f t="shared" si="3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76" t="s">
        <v>164</v>
      </c>
      <c r="AT220" s="176" t="s">
        <v>160</v>
      </c>
      <c r="AU220" s="176" t="s">
        <v>91</v>
      </c>
      <c r="AY220" s="14" t="s">
        <v>158</v>
      </c>
      <c r="BE220" s="177">
        <f t="shared" si="34"/>
        <v>0</v>
      </c>
      <c r="BF220" s="177">
        <f t="shared" si="35"/>
        <v>0</v>
      </c>
      <c r="BG220" s="177">
        <f t="shared" si="36"/>
        <v>0</v>
      </c>
      <c r="BH220" s="177">
        <f t="shared" si="37"/>
        <v>0</v>
      </c>
      <c r="BI220" s="177">
        <f t="shared" si="38"/>
        <v>0</v>
      </c>
      <c r="BJ220" s="14" t="s">
        <v>91</v>
      </c>
      <c r="BK220" s="177">
        <f t="shared" si="39"/>
        <v>0</v>
      </c>
      <c r="BL220" s="14" t="s">
        <v>164</v>
      </c>
      <c r="BM220" s="176" t="s">
        <v>617</v>
      </c>
    </row>
    <row r="221" spans="1:65" s="2" customFormat="1" ht="16.5" customHeight="1">
      <c r="A221" s="29"/>
      <c r="B221" s="163"/>
      <c r="C221" s="164" t="s">
        <v>618</v>
      </c>
      <c r="D221" s="164" t="s">
        <v>160</v>
      </c>
      <c r="E221" s="165" t="s">
        <v>619</v>
      </c>
      <c r="F221" s="166" t="s">
        <v>620</v>
      </c>
      <c r="G221" s="167" t="s">
        <v>163</v>
      </c>
      <c r="H221" s="168">
        <v>32.67</v>
      </c>
      <c r="I221" s="169"/>
      <c r="J221" s="170">
        <f t="shared" si="30"/>
        <v>0</v>
      </c>
      <c r="K221" s="249"/>
      <c r="L221" s="251"/>
      <c r="M221" s="250" t="s">
        <v>1</v>
      </c>
      <c r="N221" s="173" t="s">
        <v>44</v>
      </c>
      <c r="O221" s="55"/>
      <c r="P221" s="174">
        <f t="shared" si="31"/>
        <v>0</v>
      </c>
      <c r="Q221" s="174">
        <v>0.11891</v>
      </c>
      <c r="R221" s="174">
        <f t="shared" si="32"/>
        <v>3.8847897000000002</v>
      </c>
      <c r="S221" s="174">
        <v>0</v>
      </c>
      <c r="T221" s="175">
        <f t="shared" si="3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6" t="s">
        <v>164</v>
      </c>
      <c r="AT221" s="176" t="s">
        <v>160</v>
      </c>
      <c r="AU221" s="176" t="s">
        <v>91</v>
      </c>
      <c r="AY221" s="14" t="s">
        <v>158</v>
      </c>
      <c r="BE221" s="177">
        <f t="shared" si="34"/>
        <v>0</v>
      </c>
      <c r="BF221" s="177">
        <f t="shared" si="35"/>
        <v>0</v>
      </c>
      <c r="BG221" s="177">
        <f t="shared" si="36"/>
        <v>0</v>
      </c>
      <c r="BH221" s="177">
        <f t="shared" si="37"/>
        <v>0</v>
      </c>
      <c r="BI221" s="177">
        <f t="shared" si="38"/>
        <v>0</v>
      </c>
      <c r="BJ221" s="14" t="s">
        <v>91</v>
      </c>
      <c r="BK221" s="177">
        <f t="shared" si="39"/>
        <v>0</v>
      </c>
      <c r="BL221" s="14" t="s">
        <v>164</v>
      </c>
      <c r="BM221" s="176" t="s">
        <v>621</v>
      </c>
    </row>
    <row r="222" spans="1:65" s="2" customFormat="1" ht="16.5" customHeight="1">
      <c r="A222" s="29"/>
      <c r="B222" s="163"/>
      <c r="C222" s="164" t="s">
        <v>622</v>
      </c>
      <c r="D222" s="164" t="s">
        <v>160</v>
      </c>
      <c r="E222" s="165" t="s">
        <v>623</v>
      </c>
      <c r="F222" s="166" t="s">
        <v>624</v>
      </c>
      <c r="G222" s="167" t="s">
        <v>163</v>
      </c>
      <c r="H222" s="168">
        <v>98.29</v>
      </c>
      <c r="I222" s="169"/>
      <c r="J222" s="170">
        <f t="shared" si="30"/>
        <v>0</v>
      </c>
      <c r="K222" s="249"/>
      <c r="L222" s="251"/>
      <c r="M222" s="250" t="s">
        <v>1</v>
      </c>
      <c r="N222" s="173" t="s">
        <v>44</v>
      </c>
      <c r="O222" s="55"/>
      <c r="P222" s="174">
        <f t="shared" si="31"/>
        <v>0</v>
      </c>
      <c r="Q222" s="174">
        <v>9.6699999999999998E-3</v>
      </c>
      <c r="R222" s="174">
        <f t="shared" si="32"/>
        <v>0.95046430000000004</v>
      </c>
      <c r="S222" s="174">
        <v>0</v>
      </c>
      <c r="T222" s="175">
        <f t="shared" si="3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6" t="s">
        <v>164</v>
      </c>
      <c r="AT222" s="176" t="s">
        <v>160</v>
      </c>
      <c r="AU222" s="176" t="s">
        <v>91</v>
      </c>
      <c r="AY222" s="14" t="s">
        <v>158</v>
      </c>
      <c r="BE222" s="177">
        <f t="shared" si="34"/>
        <v>0</v>
      </c>
      <c r="BF222" s="177">
        <f t="shared" si="35"/>
        <v>0</v>
      </c>
      <c r="BG222" s="177">
        <f t="shared" si="36"/>
        <v>0</v>
      </c>
      <c r="BH222" s="177">
        <f t="shared" si="37"/>
        <v>0</v>
      </c>
      <c r="BI222" s="177">
        <f t="shared" si="38"/>
        <v>0</v>
      </c>
      <c r="BJ222" s="14" t="s">
        <v>91</v>
      </c>
      <c r="BK222" s="177">
        <f t="shared" si="39"/>
        <v>0</v>
      </c>
      <c r="BL222" s="14" t="s">
        <v>164</v>
      </c>
      <c r="BM222" s="176" t="s">
        <v>625</v>
      </c>
    </row>
    <row r="223" spans="1:65" s="12" customFormat="1" ht="22.9" customHeight="1">
      <c r="B223" s="150"/>
      <c r="D223" s="151" t="s">
        <v>77</v>
      </c>
      <c r="E223" s="161" t="s">
        <v>194</v>
      </c>
      <c r="F223" s="161" t="s">
        <v>198</v>
      </c>
      <c r="I223" s="153"/>
      <c r="J223" s="162">
        <f>BK223</f>
        <v>0</v>
      </c>
      <c r="L223" s="150"/>
      <c r="M223" s="155"/>
      <c r="N223" s="156"/>
      <c r="O223" s="156"/>
      <c r="P223" s="157">
        <f>SUM(P224:P229)</f>
        <v>0</v>
      </c>
      <c r="Q223" s="156"/>
      <c r="R223" s="157">
        <f>SUM(R224:R229)</f>
        <v>14.598646500000001</v>
      </c>
      <c r="S223" s="156"/>
      <c r="T223" s="158">
        <f>SUM(T224:T229)</f>
        <v>0</v>
      </c>
      <c r="AR223" s="151" t="s">
        <v>85</v>
      </c>
      <c r="AT223" s="159" t="s">
        <v>77</v>
      </c>
      <c r="AU223" s="159" t="s">
        <v>85</v>
      </c>
      <c r="AY223" s="151" t="s">
        <v>158</v>
      </c>
      <c r="BK223" s="160">
        <f>SUM(BK224:BK229)</f>
        <v>0</v>
      </c>
    </row>
    <row r="224" spans="1:65" s="2" customFormat="1" ht="21.75" customHeight="1">
      <c r="A224" s="29"/>
      <c r="B224" s="163"/>
      <c r="C224" s="164" t="s">
        <v>626</v>
      </c>
      <c r="D224" s="164" t="s">
        <v>160</v>
      </c>
      <c r="E224" s="165" t="s">
        <v>627</v>
      </c>
      <c r="F224" s="166" t="s">
        <v>628</v>
      </c>
      <c r="G224" s="167" t="s">
        <v>163</v>
      </c>
      <c r="H224" s="168">
        <v>195.85</v>
      </c>
      <c r="I224" s="169"/>
      <c r="J224" s="170">
        <f t="shared" ref="J224:J229" si="40">ROUND(I224*H224,2)</f>
        <v>0</v>
      </c>
      <c r="K224" s="249"/>
      <c r="L224" s="251"/>
      <c r="M224" s="250" t="s">
        <v>1</v>
      </c>
      <c r="N224" s="173" t="s">
        <v>44</v>
      </c>
      <c r="O224" s="55"/>
      <c r="P224" s="174">
        <f t="shared" ref="P224:P229" si="41">O224*H224</f>
        <v>0</v>
      </c>
      <c r="Q224" s="174">
        <v>2.572E-2</v>
      </c>
      <c r="R224" s="174">
        <f t="shared" ref="R224:R229" si="42">Q224*H224</f>
        <v>5.0372620000000001</v>
      </c>
      <c r="S224" s="174">
        <v>0</v>
      </c>
      <c r="T224" s="175">
        <f t="shared" ref="T224:T229" si="43"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6" t="s">
        <v>164</v>
      </c>
      <c r="AT224" s="176" t="s">
        <v>160</v>
      </c>
      <c r="AU224" s="176" t="s">
        <v>91</v>
      </c>
      <c r="AY224" s="14" t="s">
        <v>158</v>
      </c>
      <c r="BE224" s="177">
        <f t="shared" ref="BE224:BE229" si="44">IF(N224="základná",J224,0)</f>
        <v>0</v>
      </c>
      <c r="BF224" s="177">
        <f t="shared" ref="BF224:BF229" si="45">IF(N224="znížená",J224,0)</f>
        <v>0</v>
      </c>
      <c r="BG224" s="177">
        <f t="shared" ref="BG224:BG229" si="46">IF(N224="zákl. prenesená",J224,0)</f>
        <v>0</v>
      </c>
      <c r="BH224" s="177">
        <f t="shared" ref="BH224:BH229" si="47">IF(N224="zníž. prenesená",J224,0)</f>
        <v>0</v>
      </c>
      <c r="BI224" s="177">
        <f t="shared" ref="BI224:BI229" si="48">IF(N224="nulová",J224,0)</f>
        <v>0</v>
      </c>
      <c r="BJ224" s="14" t="s">
        <v>91</v>
      </c>
      <c r="BK224" s="177">
        <f t="shared" ref="BK224:BK229" si="49">ROUND(I224*H224,2)</f>
        <v>0</v>
      </c>
      <c r="BL224" s="14" t="s">
        <v>164</v>
      </c>
      <c r="BM224" s="176" t="s">
        <v>629</v>
      </c>
    </row>
    <row r="225" spans="1:65" s="2" customFormat="1" ht="33" customHeight="1">
      <c r="A225" s="29"/>
      <c r="B225" s="163"/>
      <c r="C225" s="164" t="s">
        <v>630</v>
      </c>
      <c r="D225" s="164" t="s">
        <v>160</v>
      </c>
      <c r="E225" s="165" t="s">
        <v>631</v>
      </c>
      <c r="F225" s="166" t="s">
        <v>632</v>
      </c>
      <c r="G225" s="167" t="s">
        <v>163</v>
      </c>
      <c r="H225" s="168">
        <v>195.85</v>
      </c>
      <c r="I225" s="169"/>
      <c r="J225" s="170">
        <f t="shared" si="40"/>
        <v>0</v>
      </c>
      <c r="K225" s="249"/>
      <c r="L225" s="251"/>
      <c r="M225" s="250" t="s">
        <v>1</v>
      </c>
      <c r="N225" s="173" t="s">
        <v>44</v>
      </c>
      <c r="O225" s="55"/>
      <c r="P225" s="174">
        <f t="shared" si="41"/>
        <v>0</v>
      </c>
      <c r="Q225" s="174">
        <v>0</v>
      </c>
      <c r="R225" s="174">
        <f t="shared" si="42"/>
        <v>0</v>
      </c>
      <c r="S225" s="174">
        <v>0</v>
      </c>
      <c r="T225" s="175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6" t="s">
        <v>164</v>
      </c>
      <c r="AT225" s="176" t="s">
        <v>160</v>
      </c>
      <c r="AU225" s="176" t="s">
        <v>91</v>
      </c>
      <c r="AY225" s="14" t="s">
        <v>158</v>
      </c>
      <c r="BE225" s="177">
        <f t="shared" si="44"/>
        <v>0</v>
      </c>
      <c r="BF225" s="177">
        <f t="shared" si="45"/>
        <v>0</v>
      </c>
      <c r="BG225" s="177">
        <f t="shared" si="46"/>
        <v>0</v>
      </c>
      <c r="BH225" s="177">
        <f t="shared" si="47"/>
        <v>0</v>
      </c>
      <c r="BI225" s="177">
        <f t="shared" si="48"/>
        <v>0</v>
      </c>
      <c r="BJ225" s="14" t="s">
        <v>91</v>
      </c>
      <c r="BK225" s="177">
        <f t="shared" si="49"/>
        <v>0</v>
      </c>
      <c r="BL225" s="14" t="s">
        <v>164</v>
      </c>
      <c r="BM225" s="176" t="s">
        <v>633</v>
      </c>
    </row>
    <row r="226" spans="1:65" s="2" customFormat="1" ht="21.75" customHeight="1">
      <c r="A226" s="29"/>
      <c r="B226" s="163"/>
      <c r="C226" s="164" t="s">
        <v>634</v>
      </c>
      <c r="D226" s="164" t="s">
        <v>160</v>
      </c>
      <c r="E226" s="165" t="s">
        <v>635</v>
      </c>
      <c r="F226" s="166" t="s">
        <v>636</v>
      </c>
      <c r="G226" s="167" t="s">
        <v>163</v>
      </c>
      <c r="H226" s="168">
        <v>195.85</v>
      </c>
      <c r="I226" s="169"/>
      <c r="J226" s="170">
        <f t="shared" si="40"/>
        <v>0</v>
      </c>
      <c r="K226" s="249"/>
      <c r="L226" s="251"/>
      <c r="M226" s="250" t="s">
        <v>1</v>
      </c>
      <c r="N226" s="173" t="s">
        <v>44</v>
      </c>
      <c r="O226" s="55"/>
      <c r="P226" s="174">
        <f t="shared" si="41"/>
        <v>0</v>
      </c>
      <c r="Q226" s="174">
        <v>2.572E-2</v>
      </c>
      <c r="R226" s="174">
        <f t="shared" si="42"/>
        <v>5.0372620000000001</v>
      </c>
      <c r="S226" s="174">
        <v>0</v>
      </c>
      <c r="T226" s="175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6" t="s">
        <v>164</v>
      </c>
      <c r="AT226" s="176" t="s">
        <v>160</v>
      </c>
      <c r="AU226" s="176" t="s">
        <v>91</v>
      </c>
      <c r="AY226" s="14" t="s">
        <v>158</v>
      </c>
      <c r="BE226" s="177">
        <f t="shared" si="44"/>
        <v>0</v>
      </c>
      <c r="BF226" s="177">
        <f t="shared" si="45"/>
        <v>0</v>
      </c>
      <c r="BG226" s="177">
        <f t="shared" si="46"/>
        <v>0</v>
      </c>
      <c r="BH226" s="177">
        <f t="shared" si="47"/>
        <v>0</v>
      </c>
      <c r="BI226" s="177">
        <f t="shared" si="48"/>
        <v>0</v>
      </c>
      <c r="BJ226" s="14" t="s">
        <v>91</v>
      </c>
      <c r="BK226" s="177">
        <f t="shared" si="49"/>
        <v>0</v>
      </c>
      <c r="BL226" s="14" t="s">
        <v>164</v>
      </c>
      <c r="BM226" s="176" t="s">
        <v>637</v>
      </c>
    </row>
    <row r="227" spans="1:65" s="2" customFormat="1" ht="21.75" customHeight="1">
      <c r="A227" s="29"/>
      <c r="B227" s="163"/>
      <c r="C227" s="164" t="s">
        <v>638</v>
      </c>
      <c r="D227" s="164" t="s">
        <v>160</v>
      </c>
      <c r="E227" s="165" t="s">
        <v>639</v>
      </c>
      <c r="F227" s="166" t="s">
        <v>640</v>
      </c>
      <c r="G227" s="167" t="s">
        <v>163</v>
      </c>
      <c r="H227" s="168">
        <v>107</v>
      </c>
      <c r="I227" s="169"/>
      <c r="J227" s="170">
        <f t="shared" si="40"/>
        <v>0</v>
      </c>
      <c r="K227" s="249"/>
      <c r="L227" s="251"/>
      <c r="M227" s="250" t="s">
        <v>1</v>
      </c>
      <c r="N227" s="173" t="s">
        <v>44</v>
      </c>
      <c r="O227" s="55"/>
      <c r="P227" s="174">
        <f t="shared" si="41"/>
        <v>0</v>
      </c>
      <c r="Q227" s="174">
        <v>4.2189999999999998E-2</v>
      </c>
      <c r="R227" s="174">
        <f t="shared" si="42"/>
        <v>4.5143300000000002</v>
      </c>
      <c r="S227" s="174">
        <v>0</v>
      </c>
      <c r="T227" s="175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6" t="s">
        <v>164</v>
      </c>
      <c r="AT227" s="176" t="s">
        <v>160</v>
      </c>
      <c r="AU227" s="176" t="s">
        <v>91</v>
      </c>
      <c r="AY227" s="14" t="s">
        <v>158</v>
      </c>
      <c r="BE227" s="177">
        <f t="shared" si="44"/>
        <v>0</v>
      </c>
      <c r="BF227" s="177">
        <f t="shared" si="45"/>
        <v>0</v>
      </c>
      <c r="BG227" s="177">
        <f t="shared" si="46"/>
        <v>0</v>
      </c>
      <c r="BH227" s="177">
        <f t="shared" si="47"/>
        <v>0</v>
      </c>
      <c r="BI227" s="177">
        <f t="shared" si="48"/>
        <v>0</v>
      </c>
      <c r="BJ227" s="14" t="s">
        <v>91</v>
      </c>
      <c r="BK227" s="177">
        <f t="shared" si="49"/>
        <v>0</v>
      </c>
      <c r="BL227" s="14" t="s">
        <v>164</v>
      </c>
      <c r="BM227" s="176" t="s">
        <v>641</v>
      </c>
    </row>
    <row r="228" spans="1:65" s="2" customFormat="1" ht="16.5" customHeight="1">
      <c r="A228" s="29"/>
      <c r="B228" s="163"/>
      <c r="C228" s="164" t="s">
        <v>642</v>
      </c>
      <c r="D228" s="164" t="s">
        <v>160</v>
      </c>
      <c r="E228" s="165" t="s">
        <v>643</v>
      </c>
      <c r="F228" s="166" t="s">
        <v>644</v>
      </c>
      <c r="G228" s="167" t="s">
        <v>163</v>
      </c>
      <c r="H228" s="168">
        <v>195.85</v>
      </c>
      <c r="I228" s="169"/>
      <c r="J228" s="170">
        <f t="shared" si="40"/>
        <v>0</v>
      </c>
      <c r="K228" s="249"/>
      <c r="L228" s="251"/>
      <c r="M228" s="250" t="s">
        <v>1</v>
      </c>
      <c r="N228" s="173" t="s">
        <v>44</v>
      </c>
      <c r="O228" s="55"/>
      <c r="P228" s="174">
        <f t="shared" si="41"/>
        <v>0</v>
      </c>
      <c r="Q228" s="174">
        <v>5.0000000000000002E-5</v>
      </c>
      <c r="R228" s="174">
        <f t="shared" si="42"/>
        <v>9.7925000000000009E-3</v>
      </c>
      <c r="S228" s="174">
        <v>0</v>
      </c>
      <c r="T228" s="175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6" t="s">
        <v>164</v>
      </c>
      <c r="AT228" s="176" t="s">
        <v>160</v>
      </c>
      <c r="AU228" s="176" t="s">
        <v>91</v>
      </c>
      <c r="AY228" s="14" t="s">
        <v>158</v>
      </c>
      <c r="BE228" s="177">
        <f t="shared" si="44"/>
        <v>0</v>
      </c>
      <c r="BF228" s="177">
        <f t="shared" si="45"/>
        <v>0</v>
      </c>
      <c r="BG228" s="177">
        <f t="shared" si="46"/>
        <v>0</v>
      </c>
      <c r="BH228" s="177">
        <f t="shared" si="47"/>
        <v>0</v>
      </c>
      <c r="BI228" s="177">
        <f t="shared" si="48"/>
        <v>0</v>
      </c>
      <c r="BJ228" s="14" t="s">
        <v>91</v>
      </c>
      <c r="BK228" s="177">
        <f t="shared" si="49"/>
        <v>0</v>
      </c>
      <c r="BL228" s="14" t="s">
        <v>164</v>
      </c>
      <c r="BM228" s="176" t="s">
        <v>645</v>
      </c>
    </row>
    <row r="229" spans="1:65" s="2" customFormat="1" ht="16.5" customHeight="1">
      <c r="A229" s="29"/>
      <c r="B229" s="163"/>
      <c r="C229" s="164" t="s">
        <v>646</v>
      </c>
      <c r="D229" s="164" t="s">
        <v>160</v>
      </c>
      <c r="E229" s="165" t="s">
        <v>647</v>
      </c>
      <c r="F229" s="166" t="s">
        <v>648</v>
      </c>
      <c r="G229" s="167" t="s">
        <v>163</v>
      </c>
      <c r="H229" s="168">
        <v>195.85</v>
      </c>
      <c r="I229" s="169"/>
      <c r="J229" s="170">
        <f t="shared" si="40"/>
        <v>0</v>
      </c>
      <c r="K229" s="249"/>
      <c r="L229" s="251"/>
      <c r="M229" s="250" t="s">
        <v>1</v>
      </c>
      <c r="N229" s="173" t="s">
        <v>44</v>
      </c>
      <c r="O229" s="55"/>
      <c r="P229" s="174">
        <f t="shared" si="41"/>
        <v>0</v>
      </c>
      <c r="Q229" s="174">
        <v>0</v>
      </c>
      <c r="R229" s="174">
        <f t="shared" si="42"/>
        <v>0</v>
      </c>
      <c r="S229" s="174">
        <v>0</v>
      </c>
      <c r="T229" s="175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6" t="s">
        <v>164</v>
      </c>
      <c r="AT229" s="176" t="s">
        <v>160</v>
      </c>
      <c r="AU229" s="176" t="s">
        <v>91</v>
      </c>
      <c r="AY229" s="14" t="s">
        <v>158</v>
      </c>
      <c r="BE229" s="177">
        <f t="shared" si="44"/>
        <v>0</v>
      </c>
      <c r="BF229" s="177">
        <f t="shared" si="45"/>
        <v>0</v>
      </c>
      <c r="BG229" s="177">
        <f t="shared" si="46"/>
        <v>0</v>
      </c>
      <c r="BH229" s="177">
        <f t="shared" si="47"/>
        <v>0</v>
      </c>
      <c r="BI229" s="177">
        <f t="shared" si="48"/>
        <v>0</v>
      </c>
      <c r="BJ229" s="14" t="s">
        <v>91</v>
      </c>
      <c r="BK229" s="177">
        <f t="shared" si="49"/>
        <v>0</v>
      </c>
      <c r="BL229" s="14" t="s">
        <v>164</v>
      </c>
      <c r="BM229" s="176" t="s">
        <v>649</v>
      </c>
    </row>
    <row r="230" spans="1:65" s="12" customFormat="1" ht="22.9" customHeight="1">
      <c r="B230" s="150"/>
      <c r="D230" s="151" t="s">
        <v>77</v>
      </c>
      <c r="E230" s="161" t="s">
        <v>650</v>
      </c>
      <c r="F230" s="161" t="s">
        <v>651</v>
      </c>
      <c r="I230" s="153"/>
      <c r="J230" s="162">
        <f>BK230</f>
        <v>0</v>
      </c>
      <c r="L230" s="150"/>
      <c r="M230" s="155"/>
      <c r="N230" s="156"/>
      <c r="O230" s="156"/>
      <c r="P230" s="157">
        <f>P231</f>
        <v>0</v>
      </c>
      <c r="Q230" s="156"/>
      <c r="R230" s="157">
        <f>R231</f>
        <v>0</v>
      </c>
      <c r="S230" s="156"/>
      <c r="T230" s="158">
        <f>T231</f>
        <v>0</v>
      </c>
      <c r="AR230" s="151" t="s">
        <v>85</v>
      </c>
      <c r="AT230" s="159" t="s">
        <v>77</v>
      </c>
      <c r="AU230" s="159" t="s">
        <v>85</v>
      </c>
      <c r="AY230" s="151" t="s">
        <v>158</v>
      </c>
      <c r="BK230" s="160">
        <f>BK231</f>
        <v>0</v>
      </c>
    </row>
    <row r="231" spans="1:65" s="2" customFormat="1" ht="21.75" customHeight="1">
      <c r="A231" s="29"/>
      <c r="B231" s="163"/>
      <c r="C231" s="164" t="s">
        <v>652</v>
      </c>
      <c r="D231" s="164" t="s">
        <v>160</v>
      </c>
      <c r="E231" s="165" t="s">
        <v>653</v>
      </c>
      <c r="F231" s="166" t="s">
        <v>654</v>
      </c>
      <c r="G231" s="167" t="s">
        <v>192</v>
      </c>
      <c r="H231" s="168">
        <v>262.52800000000002</v>
      </c>
      <c r="I231" s="169"/>
      <c r="J231" s="170">
        <f>ROUND(I231*H231,2)</f>
        <v>0</v>
      </c>
      <c r="K231" s="249"/>
      <c r="L231" s="251"/>
      <c r="M231" s="250" t="s">
        <v>1</v>
      </c>
      <c r="N231" s="173" t="s">
        <v>44</v>
      </c>
      <c r="O231" s="55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6" t="s">
        <v>164</v>
      </c>
      <c r="AT231" s="176" t="s">
        <v>160</v>
      </c>
      <c r="AU231" s="176" t="s">
        <v>91</v>
      </c>
      <c r="AY231" s="14" t="s">
        <v>158</v>
      </c>
      <c r="BE231" s="177">
        <f>IF(N231="základná",J231,0)</f>
        <v>0</v>
      </c>
      <c r="BF231" s="177">
        <f>IF(N231="znížená",J231,0)</f>
        <v>0</v>
      </c>
      <c r="BG231" s="177">
        <f>IF(N231="zákl. prenesená",J231,0)</f>
        <v>0</v>
      </c>
      <c r="BH231" s="177">
        <f>IF(N231="zníž. prenesená",J231,0)</f>
        <v>0</v>
      </c>
      <c r="BI231" s="177">
        <f>IF(N231="nulová",J231,0)</f>
        <v>0</v>
      </c>
      <c r="BJ231" s="14" t="s">
        <v>91</v>
      </c>
      <c r="BK231" s="177">
        <f>ROUND(I231*H231,2)</f>
        <v>0</v>
      </c>
      <c r="BL231" s="14" t="s">
        <v>164</v>
      </c>
      <c r="BM231" s="176" t="s">
        <v>655</v>
      </c>
    </row>
    <row r="232" spans="1:65" s="12" customFormat="1" ht="25.9" customHeight="1">
      <c r="B232" s="150"/>
      <c r="D232" s="151" t="s">
        <v>77</v>
      </c>
      <c r="E232" s="152" t="s">
        <v>285</v>
      </c>
      <c r="F232" s="152" t="s">
        <v>286</v>
      </c>
      <c r="I232" s="153"/>
      <c r="J232" s="154">
        <f>BK232</f>
        <v>0</v>
      </c>
      <c r="L232" s="150"/>
      <c r="M232" s="155"/>
      <c r="N232" s="156"/>
      <c r="O232" s="156"/>
      <c r="P232" s="157">
        <f>P233+P263+P277+P296+P304+P308+P321+P326+P330+P335</f>
        <v>0</v>
      </c>
      <c r="Q232" s="156"/>
      <c r="R232" s="157">
        <f>R233+R263+R277+R296+R304+R308+R321+R326+R330+R335</f>
        <v>35.667737049999999</v>
      </c>
      <c r="S232" s="156"/>
      <c r="T232" s="158">
        <f>T233+T263+T277+T296+T304+T308+T321+T326+T330+T335</f>
        <v>0</v>
      </c>
      <c r="AR232" s="151" t="s">
        <v>91</v>
      </c>
      <c r="AT232" s="159" t="s">
        <v>77</v>
      </c>
      <c r="AU232" s="159" t="s">
        <v>78</v>
      </c>
      <c r="AY232" s="151" t="s">
        <v>158</v>
      </c>
      <c r="BK232" s="160">
        <f>BK233+BK263+BK277+BK296+BK304+BK308+BK321+BK326+BK330+BK335</f>
        <v>0</v>
      </c>
    </row>
    <row r="233" spans="1:65" s="12" customFormat="1" ht="22.9" customHeight="1">
      <c r="B233" s="150"/>
      <c r="D233" s="151" t="s">
        <v>77</v>
      </c>
      <c r="E233" s="161" t="s">
        <v>656</v>
      </c>
      <c r="F233" s="161" t="s">
        <v>657</v>
      </c>
      <c r="I233" s="153"/>
      <c r="J233" s="162">
        <f>BK233</f>
        <v>0</v>
      </c>
      <c r="L233" s="150"/>
      <c r="M233" s="155"/>
      <c r="N233" s="156"/>
      <c r="O233" s="156"/>
      <c r="P233" s="157">
        <f>SUM(P234:P262)</f>
        <v>0</v>
      </c>
      <c r="Q233" s="156"/>
      <c r="R233" s="157">
        <f>SUM(R234:R262)</f>
        <v>8.9710849499999998</v>
      </c>
      <c r="S233" s="156"/>
      <c r="T233" s="158">
        <f>SUM(T234:T262)</f>
        <v>0</v>
      </c>
      <c r="AR233" s="151" t="s">
        <v>91</v>
      </c>
      <c r="AT233" s="159" t="s">
        <v>77</v>
      </c>
      <c r="AU233" s="159" t="s">
        <v>85</v>
      </c>
      <c r="AY233" s="151" t="s">
        <v>158</v>
      </c>
      <c r="BK233" s="160">
        <f>SUM(BK234:BK262)</f>
        <v>0</v>
      </c>
    </row>
    <row r="234" spans="1:65" s="2" customFormat="1" ht="21.75" customHeight="1">
      <c r="A234" s="29"/>
      <c r="B234" s="163"/>
      <c r="C234" s="164" t="s">
        <v>658</v>
      </c>
      <c r="D234" s="164" t="s">
        <v>160</v>
      </c>
      <c r="E234" s="165" t="s">
        <v>659</v>
      </c>
      <c r="F234" s="166" t="s">
        <v>660</v>
      </c>
      <c r="G234" s="167" t="s">
        <v>163</v>
      </c>
      <c r="H234" s="168">
        <v>13.005000000000001</v>
      </c>
      <c r="I234" s="169"/>
      <c r="J234" s="170">
        <f t="shared" ref="J234:J248" si="50">ROUND(I234*H234,2)</f>
        <v>0</v>
      </c>
      <c r="K234" s="249"/>
      <c r="L234" s="251"/>
      <c r="M234" s="250" t="s">
        <v>1</v>
      </c>
      <c r="N234" s="173" t="s">
        <v>44</v>
      </c>
      <c r="O234" s="55"/>
      <c r="P234" s="174">
        <f t="shared" ref="P234:P248" si="51">O234*H234</f>
        <v>0</v>
      </c>
      <c r="Q234" s="174">
        <v>0.55778000000000005</v>
      </c>
      <c r="R234" s="174">
        <f t="shared" ref="R234:R248" si="52">Q234*H234</f>
        <v>7.2539289000000009</v>
      </c>
      <c r="S234" s="174">
        <v>0</v>
      </c>
      <c r="T234" s="175">
        <f t="shared" ref="T234:T248" si="53"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6" t="s">
        <v>164</v>
      </c>
      <c r="AT234" s="176" t="s">
        <v>160</v>
      </c>
      <c r="AU234" s="176" t="s">
        <v>91</v>
      </c>
      <c r="AY234" s="14" t="s">
        <v>158</v>
      </c>
      <c r="BE234" s="177">
        <f t="shared" ref="BE234:BE248" si="54">IF(N234="základná",J234,0)</f>
        <v>0</v>
      </c>
      <c r="BF234" s="177">
        <f t="shared" ref="BF234:BF248" si="55">IF(N234="znížená",J234,0)</f>
        <v>0</v>
      </c>
      <c r="BG234" s="177">
        <f t="shared" ref="BG234:BG248" si="56">IF(N234="zákl. prenesená",J234,0)</f>
        <v>0</v>
      </c>
      <c r="BH234" s="177">
        <f t="shared" ref="BH234:BH248" si="57">IF(N234="zníž. prenesená",J234,0)</f>
        <v>0</v>
      </c>
      <c r="BI234" s="177">
        <f t="shared" ref="BI234:BI248" si="58">IF(N234="nulová",J234,0)</f>
        <v>0</v>
      </c>
      <c r="BJ234" s="14" t="s">
        <v>91</v>
      </c>
      <c r="BK234" s="177">
        <f t="shared" ref="BK234:BK248" si="59">ROUND(I234*H234,2)</f>
        <v>0</v>
      </c>
      <c r="BL234" s="14" t="s">
        <v>164</v>
      </c>
      <c r="BM234" s="176" t="s">
        <v>661</v>
      </c>
    </row>
    <row r="235" spans="1:65" s="2" customFormat="1" ht="21.75" customHeight="1">
      <c r="A235" s="29"/>
      <c r="B235" s="163"/>
      <c r="C235" s="164" t="s">
        <v>662</v>
      </c>
      <c r="D235" s="164" t="s">
        <v>160</v>
      </c>
      <c r="E235" s="165" t="s">
        <v>663</v>
      </c>
      <c r="F235" s="166" t="s">
        <v>664</v>
      </c>
      <c r="G235" s="167" t="s">
        <v>163</v>
      </c>
      <c r="H235" s="168">
        <v>80.739999999999995</v>
      </c>
      <c r="I235" s="169"/>
      <c r="J235" s="170">
        <f t="shared" si="50"/>
        <v>0</v>
      </c>
      <c r="K235" s="249"/>
      <c r="L235" s="251"/>
      <c r="M235" s="250" t="s">
        <v>1</v>
      </c>
      <c r="N235" s="173" t="s">
        <v>44</v>
      </c>
      <c r="O235" s="55"/>
      <c r="P235" s="174">
        <f t="shared" si="51"/>
        <v>0</v>
      </c>
      <c r="Q235" s="174">
        <v>0</v>
      </c>
      <c r="R235" s="174">
        <f t="shared" si="52"/>
        <v>0</v>
      </c>
      <c r="S235" s="174">
        <v>0</v>
      </c>
      <c r="T235" s="175">
        <f t="shared" si="5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6" t="s">
        <v>224</v>
      </c>
      <c r="AT235" s="176" t="s">
        <v>160</v>
      </c>
      <c r="AU235" s="176" t="s">
        <v>91</v>
      </c>
      <c r="AY235" s="14" t="s">
        <v>158</v>
      </c>
      <c r="BE235" s="177">
        <f t="shared" si="54"/>
        <v>0</v>
      </c>
      <c r="BF235" s="177">
        <f t="shared" si="55"/>
        <v>0</v>
      </c>
      <c r="BG235" s="177">
        <f t="shared" si="56"/>
        <v>0</v>
      </c>
      <c r="BH235" s="177">
        <f t="shared" si="57"/>
        <v>0</v>
      </c>
      <c r="BI235" s="177">
        <f t="shared" si="58"/>
        <v>0</v>
      </c>
      <c r="BJ235" s="14" t="s">
        <v>91</v>
      </c>
      <c r="BK235" s="177">
        <f t="shared" si="59"/>
        <v>0</v>
      </c>
      <c r="BL235" s="14" t="s">
        <v>224</v>
      </c>
      <c r="BM235" s="176" t="s">
        <v>665</v>
      </c>
    </row>
    <row r="236" spans="1:65" s="2" customFormat="1" ht="16.5" customHeight="1">
      <c r="A236" s="29"/>
      <c r="B236" s="163"/>
      <c r="C236" s="183" t="s">
        <v>666</v>
      </c>
      <c r="D236" s="183" t="s">
        <v>424</v>
      </c>
      <c r="E236" s="184" t="s">
        <v>667</v>
      </c>
      <c r="F236" s="185" t="s">
        <v>668</v>
      </c>
      <c r="G236" s="186" t="s">
        <v>192</v>
      </c>
      <c r="H236" s="187">
        <v>2.4E-2</v>
      </c>
      <c r="I236" s="188"/>
      <c r="J236" s="189">
        <f t="shared" si="50"/>
        <v>0</v>
      </c>
      <c r="K236" s="253"/>
      <c r="L236" s="255"/>
      <c r="M236" s="254" t="s">
        <v>1</v>
      </c>
      <c r="N236" s="193" t="s">
        <v>44</v>
      </c>
      <c r="O236" s="55"/>
      <c r="P236" s="174">
        <f t="shared" si="51"/>
        <v>0</v>
      </c>
      <c r="Q236" s="174">
        <v>1</v>
      </c>
      <c r="R236" s="174">
        <f t="shared" si="52"/>
        <v>2.4E-2</v>
      </c>
      <c r="S236" s="174">
        <v>0</v>
      </c>
      <c r="T236" s="175">
        <f t="shared" si="5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6" t="s">
        <v>293</v>
      </c>
      <c r="AT236" s="176" t="s">
        <v>424</v>
      </c>
      <c r="AU236" s="176" t="s">
        <v>91</v>
      </c>
      <c r="AY236" s="14" t="s">
        <v>158</v>
      </c>
      <c r="BE236" s="177">
        <f t="shared" si="54"/>
        <v>0</v>
      </c>
      <c r="BF236" s="177">
        <f t="shared" si="55"/>
        <v>0</v>
      </c>
      <c r="BG236" s="177">
        <f t="shared" si="56"/>
        <v>0</v>
      </c>
      <c r="BH236" s="177">
        <f t="shared" si="57"/>
        <v>0</v>
      </c>
      <c r="BI236" s="177">
        <f t="shared" si="58"/>
        <v>0</v>
      </c>
      <c r="BJ236" s="14" t="s">
        <v>91</v>
      </c>
      <c r="BK236" s="177">
        <f t="shared" si="59"/>
        <v>0</v>
      </c>
      <c r="BL236" s="14" t="s">
        <v>224</v>
      </c>
      <c r="BM236" s="176" t="s">
        <v>669</v>
      </c>
    </row>
    <row r="237" spans="1:65" s="2" customFormat="1" ht="21.75" customHeight="1">
      <c r="A237" s="29"/>
      <c r="B237" s="163"/>
      <c r="C237" s="164" t="s">
        <v>670</v>
      </c>
      <c r="D237" s="164" t="s">
        <v>160</v>
      </c>
      <c r="E237" s="165" t="s">
        <v>671</v>
      </c>
      <c r="F237" s="166" t="s">
        <v>672</v>
      </c>
      <c r="G237" s="167" t="s">
        <v>163</v>
      </c>
      <c r="H237" s="168">
        <v>77.680000000000007</v>
      </c>
      <c r="I237" s="169"/>
      <c r="J237" s="170">
        <f t="shared" si="50"/>
        <v>0</v>
      </c>
      <c r="K237" s="249"/>
      <c r="L237" s="251"/>
      <c r="M237" s="250" t="s">
        <v>1</v>
      </c>
      <c r="N237" s="173" t="s">
        <v>44</v>
      </c>
      <c r="O237" s="55"/>
      <c r="P237" s="174">
        <f t="shared" si="51"/>
        <v>0</v>
      </c>
      <c r="Q237" s="174">
        <v>0</v>
      </c>
      <c r="R237" s="174">
        <f t="shared" si="52"/>
        <v>0</v>
      </c>
      <c r="S237" s="174">
        <v>0</v>
      </c>
      <c r="T237" s="175">
        <f t="shared" si="5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6" t="s">
        <v>224</v>
      </c>
      <c r="AT237" s="176" t="s">
        <v>160</v>
      </c>
      <c r="AU237" s="176" t="s">
        <v>91</v>
      </c>
      <c r="AY237" s="14" t="s">
        <v>158</v>
      </c>
      <c r="BE237" s="177">
        <f t="shared" si="54"/>
        <v>0</v>
      </c>
      <c r="BF237" s="177">
        <f t="shared" si="55"/>
        <v>0</v>
      </c>
      <c r="BG237" s="177">
        <f t="shared" si="56"/>
        <v>0</v>
      </c>
      <c r="BH237" s="177">
        <f t="shared" si="57"/>
        <v>0</v>
      </c>
      <c r="BI237" s="177">
        <f t="shared" si="58"/>
        <v>0</v>
      </c>
      <c r="BJ237" s="14" t="s">
        <v>91</v>
      </c>
      <c r="BK237" s="177">
        <f t="shared" si="59"/>
        <v>0</v>
      </c>
      <c r="BL237" s="14" t="s">
        <v>224</v>
      </c>
      <c r="BM237" s="176" t="s">
        <v>673</v>
      </c>
    </row>
    <row r="238" spans="1:65" s="2" customFormat="1" ht="16.5" customHeight="1">
      <c r="A238" s="29"/>
      <c r="B238" s="163"/>
      <c r="C238" s="183" t="s">
        <v>674</v>
      </c>
      <c r="D238" s="183" t="s">
        <v>424</v>
      </c>
      <c r="E238" s="184" t="s">
        <v>667</v>
      </c>
      <c r="F238" s="185" t="s">
        <v>668</v>
      </c>
      <c r="G238" s="186" t="s">
        <v>192</v>
      </c>
      <c r="H238" s="187">
        <v>2.7E-2</v>
      </c>
      <c r="I238" s="188"/>
      <c r="J238" s="189">
        <f t="shared" si="50"/>
        <v>0</v>
      </c>
      <c r="K238" s="253"/>
      <c r="L238" s="255"/>
      <c r="M238" s="254" t="s">
        <v>1</v>
      </c>
      <c r="N238" s="193" t="s">
        <v>44</v>
      </c>
      <c r="O238" s="55"/>
      <c r="P238" s="174">
        <f t="shared" si="51"/>
        <v>0</v>
      </c>
      <c r="Q238" s="174">
        <v>1</v>
      </c>
      <c r="R238" s="174">
        <f t="shared" si="52"/>
        <v>2.7E-2</v>
      </c>
      <c r="S238" s="174">
        <v>0</v>
      </c>
      <c r="T238" s="175">
        <f t="shared" si="5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6" t="s">
        <v>293</v>
      </c>
      <c r="AT238" s="176" t="s">
        <v>424</v>
      </c>
      <c r="AU238" s="176" t="s">
        <v>91</v>
      </c>
      <c r="AY238" s="14" t="s">
        <v>158</v>
      </c>
      <c r="BE238" s="177">
        <f t="shared" si="54"/>
        <v>0</v>
      </c>
      <c r="BF238" s="177">
        <f t="shared" si="55"/>
        <v>0</v>
      </c>
      <c r="BG238" s="177">
        <f t="shared" si="56"/>
        <v>0</v>
      </c>
      <c r="BH238" s="177">
        <f t="shared" si="57"/>
        <v>0</v>
      </c>
      <c r="BI238" s="177">
        <f t="shared" si="58"/>
        <v>0</v>
      </c>
      <c r="BJ238" s="14" t="s">
        <v>91</v>
      </c>
      <c r="BK238" s="177">
        <f t="shared" si="59"/>
        <v>0</v>
      </c>
      <c r="BL238" s="14" t="s">
        <v>224</v>
      </c>
      <c r="BM238" s="176" t="s">
        <v>675</v>
      </c>
    </row>
    <row r="239" spans="1:65" s="2" customFormat="1" ht="16.5" customHeight="1">
      <c r="A239" s="29"/>
      <c r="B239" s="163"/>
      <c r="C239" s="164" t="s">
        <v>676</v>
      </c>
      <c r="D239" s="164" t="s">
        <v>160</v>
      </c>
      <c r="E239" s="165" t="s">
        <v>677</v>
      </c>
      <c r="F239" s="166" t="s">
        <v>678</v>
      </c>
      <c r="G239" s="167" t="s">
        <v>163</v>
      </c>
      <c r="H239" s="168">
        <v>176.88499999999999</v>
      </c>
      <c r="I239" s="169"/>
      <c r="J239" s="170">
        <f t="shared" si="50"/>
        <v>0</v>
      </c>
      <c r="K239" s="249"/>
      <c r="L239" s="251"/>
      <c r="M239" s="250" t="s">
        <v>1</v>
      </c>
      <c r="N239" s="173" t="s">
        <v>44</v>
      </c>
      <c r="O239" s="55"/>
      <c r="P239" s="174">
        <f t="shared" si="51"/>
        <v>0</v>
      </c>
      <c r="Q239" s="174">
        <v>0</v>
      </c>
      <c r="R239" s="174">
        <f t="shared" si="52"/>
        <v>0</v>
      </c>
      <c r="S239" s="174">
        <v>0</v>
      </c>
      <c r="T239" s="175">
        <f t="shared" si="5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6" t="s">
        <v>224</v>
      </c>
      <c r="AT239" s="176" t="s">
        <v>160</v>
      </c>
      <c r="AU239" s="176" t="s">
        <v>91</v>
      </c>
      <c r="AY239" s="14" t="s">
        <v>158</v>
      </c>
      <c r="BE239" s="177">
        <f t="shared" si="54"/>
        <v>0</v>
      </c>
      <c r="BF239" s="177">
        <f t="shared" si="55"/>
        <v>0</v>
      </c>
      <c r="BG239" s="177">
        <f t="shared" si="56"/>
        <v>0</v>
      </c>
      <c r="BH239" s="177">
        <f t="shared" si="57"/>
        <v>0</v>
      </c>
      <c r="BI239" s="177">
        <f t="shared" si="58"/>
        <v>0</v>
      </c>
      <c r="BJ239" s="14" t="s">
        <v>91</v>
      </c>
      <c r="BK239" s="177">
        <f t="shared" si="59"/>
        <v>0</v>
      </c>
      <c r="BL239" s="14" t="s">
        <v>224</v>
      </c>
      <c r="BM239" s="176" t="s">
        <v>679</v>
      </c>
    </row>
    <row r="240" spans="1:65" s="2" customFormat="1" ht="16.5" customHeight="1">
      <c r="A240" s="29"/>
      <c r="B240" s="163"/>
      <c r="C240" s="183" t="s">
        <v>680</v>
      </c>
      <c r="D240" s="183" t="s">
        <v>424</v>
      </c>
      <c r="E240" s="184" t="s">
        <v>681</v>
      </c>
      <c r="F240" s="185" t="s">
        <v>682</v>
      </c>
      <c r="G240" s="186" t="s">
        <v>163</v>
      </c>
      <c r="H240" s="187">
        <v>203.41800000000001</v>
      </c>
      <c r="I240" s="188"/>
      <c r="J240" s="189">
        <f t="shared" si="50"/>
        <v>0</v>
      </c>
      <c r="K240" s="253"/>
      <c r="L240" s="255"/>
      <c r="M240" s="254" t="s">
        <v>1</v>
      </c>
      <c r="N240" s="193" t="s">
        <v>44</v>
      </c>
      <c r="O240" s="55"/>
      <c r="P240" s="174">
        <f t="shared" si="51"/>
        <v>0</v>
      </c>
      <c r="Q240" s="174">
        <v>4.0000000000000002E-4</v>
      </c>
      <c r="R240" s="174">
        <f t="shared" si="52"/>
        <v>8.1367200000000001E-2</v>
      </c>
      <c r="S240" s="174">
        <v>0</v>
      </c>
      <c r="T240" s="175">
        <f t="shared" si="5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6" t="s">
        <v>293</v>
      </c>
      <c r="AT240" s="176" t="s">
        <v>424</v>
      </c>
      <c r="AU240" s="176" t="s">
        <v>91</v>
      </c>
      <c r="AY240" s="14" t="s">
        <v>158</v>
      </c>
      <c r="BE240" s="177">
        <f t="shared" si="54"/>
        <v>0</v>
      </c>
      <c r="BF240" s="177">
        <f t="shared" si="55"/>
        <v>0</v>
      </c>
      <c r="BG240" s="177">
        <f t="shared" si="56"/>
        <v>0</v>
      </c>
      <c r="BH240" s="177">
        <f t="shared" si="57"/>
        <v>0</v>
      </c>
      <c r="BI240" s="177">
        <f t="shared" si="58"/>
        <v>0</v>
      </c>
      <c r="BJ240" s="14" t="s">
        <v>91</v>
      </c>
      <c r="BK240" s="177">
        <f t="shared" si="59"/>
        <v>0</v>
      </c>
      <c r="BL240" s="14" t="s">
        <v>224</v>
      </c>
      <c r="BM240" s="176" t="s">
        <v>683</v>
      </c>
    </row>
    <row r="241" spans="1:65" s="2" customFormat="1" ht="21.75" customHeight="1">
      <c r="A241" s="29"/>
      <c r="B241" s="163"/>
      <c r="C241" s="164" t="s">
        <v>684</v>
      </c>
      <c r="D241" s="164" t="s">
        <v>160</v>
      </c>
      <c r="E241" s="165" t="s">
        <v>685</v>
      </c>
      <c r="F241" s="166" t="s">
        <v>686</v>
      </c>
      <c r="G241" s="167" t="s">
        <v>163</v>
      </c>
      <c r="H241" s="168">
        <v>107.28</v>
      </c>
      <c r="I241" s="169"/>
      <c r="J241" s="170">
        <f t="shared" si="50"/>
        <v>0</v>
      </c>
      <c r="K241" s="249"/>
      <c r="L241" s="251"/>
      <c r="M241" s="250" t="s">
        <v>1</v>
      </c>
      <c r="N241" s="173" t="s">
        <v>44</v>
      </c>
      <c r="O241" s="55"/>
      <c r="P241" s="174">
        <f t="shared" si="51"/>
        <v>0</v>
      </c>
      <c r="Q241" s="174">
        <v>0</v>
      </c>
      <c r="R241" s="174">
        <f t="shared" si="52"/>
        <v>0</v>
      </c>
      <c r="S241" s="174">
        <v>0</v>
      </c>
      <c r="T241" s="175">
        <f t="shared" si="5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6" t="s">
        <v>224</v>
      </c>
      <c r="AT241" s="176" t="s">
        <v>160</v>
      </c>
      <c r="AU241" s="176" t="s">
        <v>91</v>
      </c>
      <c r="AY241" s="14" t="s">
        <v>158</v>
      </c>
      <c r="BE241" s="177">
        <f t="shared" si="54"/>
        <v>0</v>
      </c>
      <c r="BF241" s="177">
        <f t="shared" si="55"/>
        <v>0</v>
      </c>
      <c r="BG241" s="177">
        <f t="shared" si="56"/>
        <v>0</v>
      </c>
      <c r="BH241" s="177">
        <f t="shared" si="57"/>
        <v>0</v>
      </c>
      <c r="BI241" s="177">
        <f t="shared" si="58"/>
        <v>0</v>
      </c>
      <c r="BJ241" s="14" t="s">
        <v>91</v>
      </c>
      <c r="BK241" s="177">
        <f t="shared" si="59"/>
        <v>0</v>
      </c>
      <c r="BL241" s="14" t="s">
        <v>224</v>
      </c>
      <c r="BM241" s="176" t="s">
        <v>687</v>
      </c>
    </row>
    <row r="242" spans="1:65" s="2" customFormat="1" ht="16.5" customHeight="1">
      <c r="A242" s="29"/>
      <c r="B242" s="163"/>
      <c r="C242" s="183" t="s">
        <v>688</v>
      </c>
      <c r="D242" s="183" t="s">
        <v>424</v>
      </c>
      <c r="E242" s="184" t="s">
        <v>689</v>
      </c>
      <c r="F242" s="185" t="s">
        <v>690</v>
      </c>
      <c r="G242" s="186" t="s">
        <v>163</v>
      </c>
      <c r="H242" s="187">
        <v>123.372</v>
      </c>
      <c r="I242" s="188"/>
      <c r="J242" s="189">
        <f t="shared" si="50"/>
        <v>0</v>
      </c>
      <c r="K242" s="253"/>
      <c r="L242" s="255"/>
      <c r="M242" s="254" t="s">
        <v>1</v>
      </c>
      <c r="N242" s="193" t="s">
        <v>44</v>
      </c>
      <c r="O242" s="55"/>
      <c r="P242" s="174">
        <f t="shared" si="51"/>
        <v>0</v>
      </c>
      <c r="Q242" s="174">
        <v>4.0000000000000002E-4</v>
      </c>
      <c r="R242" s="174">
        <f t="shared" si="52"/>
        <v>4.9348800000000005E-2</v>
      </c>
      <c r="S242" s="174">
        <v>0</v>
      </c>
      <c r="T242" s="175">
        <f t="shared" si="5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6" t="s">
        <v>293</v>
      </c>
      <c r="AT242" s="176" t="s">
        <v>424</v>
      </c>
      <c r="AU242" s="176" t="s">
        <v>91</v>
      </c>
      <c r="AY242" s="14" t="s">
        <v>158</v>
      </c>
      <c r="BE242" s="177">
        <f t="shared" si="54"/>
        <v>0</v>
      </c>
      <c r="BF242" s="177">
        <f t="shared" si="55"/>
        <v>0</v>
      </c>
      <c r="BG242" s="177">
        <f t="shared" si="56"/>
        <v>0</v>
      </c>
      <c r="BH242" s="177">
        <f t="shared" si="57"/>
        <v>0</v>
      </c>
      <c r="BI242" s="177">
        <f t="shared" si="58"/>
        <v>0</v>
      </c>
      <c r="BJ242" s="14" t="s">
        <v>91</v>
      </c>
      <c r="BK242" s="177">
        <f t="shared" si="59"/>
        <v>0</v>
      </c>
      <c r="BL242" s="14" t="s">
        <v>224</v>
      </c>
      <c r="BM242" s="176" t="s">
        <v>691</v>
      </c>
    </row>
    <row r="243" spans="1:65" s="2" customFormat="1" ht="21.75" customHeight="1">
      <c r="A243" s="29"/>
      <c r="B243" s="163"/>
      <c r="C243" s="164" t="s">
        <v>692</v>
      </c>
      <c r="D243" s="164" t="s">
        <v>160</v>
      </c>
      <c r="E243" s="165" t="s">
        <v>693</v>
      </c>
      <c r="F243" s="166" t="s">
        <v>694</v>
      </c>
      <c r="G243" s="167" t="s">
        <v>163</v>
      </c>
      <c r="H243" s="168">
        <v>138.76400000000001</v>
      </c>
      <c r="I243" s="169"/>
      <c r="J243" s="170">
        <f t="shared" si="50"/>
        <v>0</v>
      </c>
      <c r="K243" s="249"/>
      <c r="L243" s="251"/>
      <c r="M243" s="250" t="s">
        <v>1</v>
      </c>
      <c r="N243" s="173" t="s">
        <v>44</v>
      </c>
      <c r="O243" s="55"/>
      <c r="P243" s="174">
        <f t="shared" si="51"/>
        <v>0</v>
      </c>
      <c r="Q243" s="174">
        <v>0</v>
      </c>
      <c r="R243" s="174">
        <f t="shared" si="52"/>
        <v>0</v>
      </c>
      <c r="S243" s="174">
        <v>0</v>
      </c>
      <c r="T243" s="175">
        <f t="shared" si="5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6" t="s">
        <v>224</v>
      </c>
      <c r="AT243" s="176" t="s">
        <v>160</v>
      </c>
      <c r="AU243" s="176" t="s">
        <v>91</v>
      </c>
      <c r="AY243" s="14" t="s">
        <v>158</v>
      </c>
      <c r="BE243" s="177">
        <f t="shared" si="54"/>
        <v>0</v>
      </c>
      <c r="BF243" s="177">
        <f t="shared" si="55"/>
        <v>0</v>
      </c>
      <c r="BG243" s="177">
        <f t="shared" si="56"/>
        <v>0</v>
      </c>
      <c r="BH243" s="177">
        <f t="shared" si="57"/>
        <v>0</v>
      </c>
      <c r="BI243" s="177">
        <f t="shared" si="58"/>
        <v>0</v>
      </c>
      <c r="BJ243" s="14" t="s">
        <v>91</v>
      </c>
      <c r="BK243" s="177">
        <f t="shared" si="59"/>
        <v>0</v>
      </c>
      <c r="BL243" s="14" t="s">
        <v>224</v>
      </c>
      <c r="BM243" s="176" t="s">
        <v>695</v>
      </c>
    </row>
    <row r="244" spans="1:65" s="2" customFormat="1" ht="16.5" customHeight="1">
      <c r="A244" s="29"/>
      <c r="B244" s="163"/>
      <c r="C244" s="183" t="s">
        <v>696</v>
      </c>
      <c r="D244" s="183" t="s">
        <v>424</v>
      </c>
      <c r="E244" s="184" t="s">
        <v>697</v>
      </c>
      <c r="F244" s="185" t="s">
        <v>682</v>
      </c>
      <c r="G244" s="186" t="s">
        <v>163</v>
      </c>
      <c r="H244" s="187">
        <v>166.517</v>
      </c>
      <c r="I244" s="188"/>
      <c r="J244" s="189">
        <f t="shared" si="50"/>
        <v>0</v>
      </c>
      <c r="K244" s="253"/>
      <c r="L244" s="255"/>
      <c r="M244" s="254" t="s">
        <v>1</v>
      </c>
      <c r="N244" s="193" t="s">
        <v>44</v>
      </c>
      <c r="O244" s="55"/>
      <c r="P244" s="174">
        <f t="shared" si="51"/>
        <v>0</v>
      </c>
      <c r="Q244" s="174">
        <v>5.0000000000000001E-4</v>
      </c>
      <c r="R244" s="174">
        <f t="shared" si="52"/>
        <v>8.3258499999999999E-2</v>
      </c>
      <c r="S244" s="174">
        <v>0</v>
      </c>
      <c r="T244" s="175">
        <f t="shared" si="5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6" t="s">
        <v>293</v>
      </c>
      <c r="AT244" s="176" t="s">
        <v>424</v>
      </c>
      <c r="AU244" s="176" t="s">
        <v>91</v>
      </c>
      <c r="AY244" s="14" t="s">
        <v>158</v>
      </c>
      <c r="BE244" s="177">
        <f t="shared" si="54"/>
        <v>0</v>
      </c>
      <c r="BF244" s="177">
        <f t="shared" si="55"/>
        <v>0</v>
      </c>
      <c r="BG244" s="177">
        <f t="shared" si="56"/>
        <v>0</v>
      </c>
      <c r="BH244" s="177">
        <f t="shared" si="57"/>
        <v>0</v>
      </c>
      <c r="BI244" s="177">
        <f t="shared" si="58"/>
        <v>0</v>
      </c>
      <c r="BJ244" s="14" t="s">
        <v>91</v>
      </c>
      <c r="BK244" s="177">
        <f t="shared" si="59"/>
        <v>0</v>
      </c>
      <c r="BL244" s="14" t="s">
        <v>224</v>
      </c>
      <c r="BM244" s="176" t="s">
        <v>698</v>
      </c>
    </row>
    <row r="245" spans="1:65" s="2" customFormat="1" ht="21.75" customHeight="1">
      <c r="A245" s="29"/>
      <c r="B245" s="163"/>
      <c r="C245" s="164" t="s">
        <v>699</v>
      </c>
      <c r="D245" s="164" t="s">
        <v>160</v>
      </c>
      <c r="E245" s="165" t="s">
        <v>700</v>
      </c>
      <c r="F245" s="166" t="s">
        <v>701</v>
      </c>
      <c r="G245" s="167" t="s">
        <v>163</v>
      </c>
      <c r="H245" s="168">
        <v>77.680000000000007</v>
      </c>
      <c r="I245" s="169"/>
      <c r="J245" s="170">
        <f t="shared" si="50"/>
        <v>0</v>
      </c>
      <c r="K245" s="249"/>
      <c r="L245" s="251"/>
      <c r="M245" s="250" t="s">
        <v>1</v>
      </c>
      <c r="N245" s="173" t="s">
        <v>44</v>
      </c>
      <c r="O245" s="55"/>
      <c r="P245" s="174">
        <f t="shared" si="51"/>
        <v>0</v>
      </c>
      <c r="Q245" s="174">
        <v>8.0000000000000007E-5</v>
      </c>
      <c r="R245" s="174">
        <f t="shared" si="52"/>
        <v>6.214400000000001E-3</v>
      </c>
      <c r="S245" s="174">
        <v>0</v>
      </c>
      <c r="T245" s="175">
        <f t="shared" si="5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6" t="s">
        <v>224</v>
      </c>
      <c r="AT245" s="176" t="s">
        <v>160</v>
      </c>
      <c r="AU245" s="176" t="s">
        <v>91</v>
      </c>
      <c r="AY245" s="14" t="s">
        <v>158</v>
      </c>
      <c r="BE245" s="177">
        <f t="shared" si="54"/>
        <v>0</v>
      </c>
      <c r="BF245" s="177">
        <f t="shared" si="55"/>
        <v>0</v>
      </c>
      <c r="BG245" s="177">
        <f t="shared" si="56"/>
        <v>0</v>
      </c>
      <c r="BH245" s="177">
        <f t="shared" si="57"/>
        <v>0</v>
      </c>
      <c r="BI245" s="177">
        <f t="shared" si="58"/>
        <v>0</v>
      </c>
      <c r="BJ245" s="14" t="s">
        <v>91</v>
      </c>
      <c r="BK245" s="177">
        <f t="shared" si="59"/>
        <v>0</v>
      </c>
      <c r="BL245" s="14" t="s">
        <v>224</v>
      </c>
      <c r="BM245" s="176" t="s">
        <v>702</v>
      </c>
    </row>
    <row r="246" spans="1:65" s="2" customFormat="1" ht="16.5" customHeight="1">
      <c r="A246" s="29"/>
      <c r="B246" s="163"/>
      <c r="C246" s="183" t="s">
        <v>703</v>
      </c>
      <c r="D246" s="183" t="s">
        <v>424</v>
      </c>
      <c r="E246" s="184" t="s">
        <v>704</v>
      </c>
      <c r="F246" s="185" t="s">
        <v>705</v>
      </c>
      <c r="G246" s="186" t="s">
        <v>163</v>
      </c>
      <c r="H246" s="187">
        <v>89.331999999999994</v>
      </c>
      <c r="I246" s="188"/>
      <c r="J246" s="189">
        <f t="shared" si="50"/>
        <v>0</v>
      </c>
      <c r="K246" s="253"/>
      <c r="L246" s="255"/>
      <c r="M246" s="254" t="s">
        <v>1</v>
      </c>
      <c r="N246" s="193" t="s">
        <v>44</v>
      </c>
      <c r="O246" s="55"/>
      <c r="P246" s="174">
        <f t="shared" si="51"/>
        <v>0</v>
      </c>
      <c r="Q246" s="174">
        <v>2E-3</v>
      </c>
      <c r="R246" s="174">
        <f t="shared" si="52"/>
        <v>0.17866399999999999</v>
      </c>
      <c r="S246" s="174">
        <v>0</v>
      </c>
      <c r="T246" s="175">
        <f t="shared" si="5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6" t="s">
        <v>293</v>
      </c>
      <c r="AT246" s="176" t="s">
        <v>424</v>
      </c>
      <c r="AU246" s="176" t="s">
        <v>91</v>
      </c>
      <c r="AY246" s="14" t="s">
        <v>158</v>
      </c>
      <c r="BE246" s="177">
        <f t="shared" si="54"/>
        <v>0</v>
      </c>
      <c r="BF246" s="177">
        <f t="shared" si="55"/>
        <v>0</v>
      </c>
      <c r="BG246" s="177">
        <f t="shared" si="56"/>
        <v>0</v>
      </c>
      <c r="BH246" s="177">
        <f t="shared" si="57"/>
        <v>0</v>
      </c>
      <c r="BI246" s="177">
        <f t="shared" si="58"/>
        <v>0</v>
      </c>
      <c r="BJ246" s="14" t="s">
        <v>91</v>
      </c>
      <c r="BK246" s="177">
        <f t="shared" si="59"/>
        <v>0</v>
      </c>
      <c r="BL246" s="14" t="s">
        <v>224</v>
      </c>
      <c r="BM246" s="176" t="s">
        <v>706</v>
      </c>
    </row>
    <row r="247" spans="1:65" s="2" customFormat="1" ht="16.5" customHeight="1">
      <c r="A247" s="29"/>
      <c r="B247" s="163"/>
      <c r="C247" s="164" t="s">
        <v>707</v>
      </c>
      <c r="D247" s="164" t="s">
        <v>160</v>
      </c>
      <c r="E247" s="165" t="s">
        <v>708</v>
      </c>
      <c r="F247" s="166" t="s">
        <v>709</v>
      </c>
      <c r="G247" s="167" t="s">
        <v>163</v>
      </c>
      <c r="H247" s="168">
        <v>33.119999999999997</v>
      </c>
      <c r="I247" s="169"/>
      <c r="J247" s="170">
        <f t="shared" si="50"/>
        <v>0</v>
      </c>
      <c r="K247" s="249"/>
      <c r="L247" s="251"/>
      <c r="M247" s="250" t="s">
        <v>1</v>
      </c>
      <c r="N247" s="173" t="s">
        <v>44</v>
      </c>
      <c r="O247" s="55"/>
      <c r="P247" s="174">
        <f t="shared" si="51"/>
        <v>0</v>
      </c>
      <c r="Q247" s="174">
        <v>3.0000000000000001E-5</v>
      </c>
      <c r="R247" s="174">
        <f t="shared" si="52"/>
        <v>9.9359999999999987E-4</v>
      </c>
      <c r="S247" s="174">
        <v>0</v>
      </c>
      <c r="T247" s="175">
        <f t="shared" si="5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6" t="s">
        <v>224</v>
      </c>
      <c r="AT247" s="176" t="s">
        <v>160</v>
      </c>
      <c r="AU247" s="176" t="s">
        <v>91</v>
      </c>
      <c r="AY247" s="14" t="s">
        <v>158</v>
      </c>
      <c r="BE247" s="177">
        <f t="shared" si="54"/>
        <v>0</v>
      </c>
      <c r="BF247" s="177">
        <f t="shared" si="55"/>
        <v>0</v>
      </c>
      <c r="BG247" s="177">
        <f t="shared" si="56"/>
        <v>0</v>
      </c>
      <c r="BH247" s="177">
        <f t="shared" si="57"/>
        <v>0</v>
      </c>
      <c r="BI247" s="177">
        <f t="shared" si="58"/>
        <v>0</v>
      </c>
      <c r="BJ247" s="14" t="s">
        <v>91</v>
      </c>
      <c r="BK247" s="177">
        <f t="shared" si="59"/>
        <v>0</v>
      </c>
      <c r="BL247" s="14" t="s">
        <v>224</v>
      </c>
      <c r="BM247" s="176" t="s">
        <v>710</v>
      </c>
    </row>
    <row r="248" spans="1:65" s="2" customFormat="1" ht="16.5" customHeight="1">
      <c r="A248" s="29"/>
      <c r="B248" s="163"/>
      <c r="C248" s="183" t="s">
        <v>711</v>
      </c>
      <c r="D248" s="183" t="s">
        <v>424</v>
      </c>
      <c r="E248" s="184" t="s">
        <v>712</v>
      </c>
      <c r="F248" s="185" t="s">
        <v>713</v>
      </c>
      <c r="G248" s="186" t="s">
        <v>163</v>
      </c>
      <c r="H248" s="187">
        <v>38.088000000000001</v>
      </c>
      <c r="I248" s="188"/>
      <c r="J248" s="189">
        <f t="shared" si="50"/>
        <v>0</v>
      </c>
      <c r="K248" s="253"/>
      <c r="L248" s="255"/>
      <c r="M248" s="254" t="s">
        <v>1</v>
      </c>
      <c r="N248" s="193" t="s">
        <v>44</v>
      </c>
      <c r="O248" s="55"/>
      <c r="P248" s="174">
        <f t="shared" si="51"/>
        <v>0</v>
      </c>
      <c r="Q248" s="174">
        <v>1E-4</v>
      </c>
      <c r="R248" s="174">
        <f t="shared" si="52"/>
        <v>3.8088000000000002E-3</v>
      </c>
      <c r="S248" s="174">
        <v>0</v>
      </c>
      <c r="T248" s="175">
        <f t="shared" si="5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6" t="s">
        <v>293</v>
      </c>
      <c r="AT248" s="176" t="s">
        <v>424</v>
      </c>
      <c r="AU248" s="176" t="s">
        <v>91</v>
      </c>
      <c r="AY248" s="14" t="s">
        <v>158</v>
      </c>
      <c r="BE248" s="177">
        <f t="shared" si="54"/>
        <v>0</v>
      </c>
      <c r="BF248" s="177">
        <f t="shared" si="55"/>
        <v>0</v>
      </c>
      <c r="BG248" s="177">
        <f t="shared" si="56"/>
        <v>0</v>
      </c>
      <c r="BH248" s="177">
        <f t="shared" si="57"/>
        <v>0</v>
      </c>
      <c r="BI248" s="177">
        <f t="shared" si="58"/>
        <v>0</v>
      </c>
      <c r="BJ248" s="14" t="s">
        <v>91</v>
      </c>
      <c r="BK248" s="177">
        <f t="shared" si="59"/>
        <v>0</v>
      </c>
      <c r="BL248" s="14" t="s">
        <v>224</v>
      </c>
      <c r="BM248" s="176" t="s">
        <v>714</v>
      </c>
    </row>
    <row r="249" spans="1:65" s="2" customFormat="1" ht="19.5">
      <c r="A249" s="29"/>
      <c r="B249" s="30"/>
      <c r="C249" s="29"/>
      <c r="D249" s="194" t="s">
        <v>715</v>
      </c>
      <c r="E249" s="29"/>
      <c r="F249" s="195" t="s">
        <v>716</v>
      </c>
      <c r="G249" s="29"/>
      <c r="H249" s="29"/>
      <c r="I249" s="98"/>
      <c r="J249" s="29"/>
      <c r="K249" s="29"/>
      <c r="L249" s="30"/>
      <c r="M249" s="196"/>
      <c r="N249" s="197"/>
      <c r="O249" s="55"/>
      <c r="P249" s="55"/>
      <c r="Q249" s="55"/>
      <c r="R249" s="55"/>
      <c r="S249" s="55"/>
      <c r="T249" s="56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4" t="s">
        <v>715</v>
      </c>
      <c r="AU249" s="14" t="s">
        <v>91</v>
      </c>
    </row>
    <row r="250" spans="1:65" s="2" customFormat="1" ht="21.75" customHeight="1">
      <c r="A250" s="29"/>
      <c r="B250" s="163"/>
      <c r="C250" s="164" t="s">
        <v>717</v>
      </c>
      <c r="D250" s="164" t="s">
        <v>160</v>
      </c>
      <c r="E250" s="165" t="s">
        <v>718</v>
      </c>
      <c r="F250" s="166" t="s">
        <v>719</v>
      </c>
      <c r="G250" s="167" t="s">
        <v>163</v>
      </c>
      <c r="H250" s="168">
        <v>80.739999999999995</v>
      </c>
      <c r="I250" s="169"/>
      <c r="J250" s="170">
        <f t="shared" ref="J250:J262" si="60">ROUND(I250*H250,2)</f>
        <v>0</v>
      </c>
      <c r="K250" s="249"/>
      <c r="L250" s="251"/>
      <c r="M250" s="250" t="s">
        <v>1</v>
      </c>
      <c r="N250" s="173" t="s">
        <v>44</v>
      </c>
      <c r="O250" s="55"/>
      <c r="P250" s="174">
        <f t="shared" ref="P250:P262" si="61">O250*H250</f>
        <v>0</v>
      </c>
      <c r="Q250" s="174">
        <v>5.4000000000000001E-4</v>
      </c>
      <c r="R250" s="174">
        <f t="shared" ref="R250:R262" si="62">Q250*H250</f>
        <v>4.3599599999999995E-2</v>
      </c>
      <c r="S250" s="174">
        <v>0</v>
      </c>
      <c r="T250" s="175">
        <f t="shared" ref="T250:T262" si="63"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6" t="s">
        <v>224</v>
      </c>
      <c r="AT250" s="176" t="s">
        <v>160</v>
      </c>
      <c r="AU250" s="176" t="s">
        <v>91</v>
      </c>
      <c r="AY250" s="14" t="s">
        <v>158</v>
      </c>
      <c r="BE250" s="177">
        <f t="shared" ref="BE250:BE262" si="64">IF(N250="základná",J250,0)</f>
        <v>0</v>
      </c>
      <c r="BF250" s="177">
        <f t="shared" ref="BF250:BF262" si="65">IF(N250="znížená",J250,0)</f>
        <v>0</v>
      </c>
      <c r="BG250" s="177">
        <f t="shared" ref="BG250:BG262" si="66">IF(N250="zákl. prenesená",J250,0)</f>
        <v>0</v>
      </c>
      <c r="BH250" s="177">
        <f t="shared" ref="BH250:BH262" si="67">IF(N250="zníž. prenesená",J250,0)</f>
        <v>0</v>
      </c>
      <c r="BI250" s="177">
        <f t="shared" ref="BI250:BI262" si="68">IF(N250="nulová",J250,0)</f>
        <v>0</v>
      </c>
      <c r="BJ250" s="14" t="s">
        <v>91</v>
      </c>
      <c r="BK250" s="177">
        <f t="shared" ref="BK250:BK262" si="69">ROUND(I250*H250,2)</f>
        <v>0</v>
      </c>
      <c r="BL250" s="14" t="s">
        <v>224</v>
      </c>
      <c r="BM250" s="176" t="s">
        <v>720</v>
      </c>
    </row>
    <row r="251" spans="1:65" s="2" customFormat="1" ht="21.75" customHeight="1">
      <c r="A251" s="29"/>
      <c r="B251" s="163"/>
      <c r="C251" s="183" t="s">
        <v>650</v>
      </c>
      <c r="D251" s="183" t="s">
        <v>424</v>
      </c>
      <c r="E251" s="184" t="s">
        <v>721</v>
      </c>
      <c r="F251" s="185" t="s">
        <v>722</v>
      </c>
      <c r="G251" s="186" t="s">
        <v>163</v>
      </c>
      <c r="H251" s="187">
        <v>92.850999999999999</v>
      </c>
      <c r="I251" s="188"/>
      <c r="J251" s="189">
        <f t="shared" si="60"/>
        <v>0</v>
      </c>
      <c r="K251" s="253"/>
      <c r="L251" s="255"/>
      <c r="M251" s="254" t="s">
        <v>1</v>
      </c>
      <c r="N251" s="193" t="s">
        <v>44</v>
      </c>
      <c r="O251" s="55"/>
      <c r="P251" s="174">
        <f t="shared" si="61"/>
        <v>0</v>
      </c>
      <c r="Q251" s="174">
        <v>4.2500000000000003E-3</v>
      </c>
      <c r="R251" s="174">
        <f t="shared" si="62"/>
        <v>0.39461675000000002</v>
      </c>
      <c r="S251" s="174">
        <v>0</v>
      </c>
      <c r="T251" s="175">
        <f t="shared" si="6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6" t="s">
        <v>293</v>
      </c>
      <c r="AT251" s="176" t="s">
        <v>424</v>
      </c>
      <c r="AU251" s="176" t="s">
        <v>91</v>
      </c>
      <c r="AY251" s="14" t="s">
        <v>158</v>
      </c>
      <c r="BE251" s="177">
        <f t="shared" si="64"/>
        <v>0</v>
      </c>
      <c r="BF251" s="177">
        <f t="shared" si="65"/>
        <v>0</v>
      </c>
      <c r="BG251" s="177">
        <f t="shared" si="66"/>
        <v>0</v>
      </c>
      <c r="BH251" s="177">
        <f t="shared" si="67"/>
        <v>0</v>
      </c>
      <c r="BI251" s="177">
        <f t="shared" si="68"/>
        <v>0</v>
      </c>
      <c r="BJ251" s="14" t="s">
        <v>91</v>
      </c>
      <c r="BK251" s="177">
        <f t="shared" si="69"/>
        <v>0</v>
      </c>
      <c r="BL251" s="14" t="s">
        <v>224</v>
      </c>
      <c r="BM251" s="176" t="s">
        <v>723</v>
      </c>
    </row>
    <row r="252" spans="1:65" s="2" customFormat="1" ht="21.75" customHeight="1">
      <c r="A252" s="29"/>
      <c r="B252" s="163"/>
      <c r="C252" s="164" t="s">
        <v>724</v>
      </c>
      <c r="D252" s="164" t="s">
        <v>160</v>
      </c>
      <c r="E252" s="165" t="s">
        <v>725</v>
      </c>
      <c r="F252" s="166" t="s">
        <v>726</v>
      </c>
      <c r="G252" s="167" t="s">
        <v>163</v>
      </c>
      <c r="H252" s="168">
        <v>77.680000000000007</v>
      </c>
      <c r="I252" s="169"/>
      <c r="J252" s="170">
        <f t="shared" si="60"/>
        <v>0</v>
      </c>
      <c r="K252" s="249"/>
      <c r="L252" s="251"/>
      <c r="M252" s="250" t="s">
        <v>1</v>
      </c>
      <c r="N252" s="173" t="s">
        <v>44</v>
      </c>
      <c r="O252" s="55"/>
      <c r="P252" s="174">
        <f t="shared" si="61"/>
        <v>0</v>
      </c>
      <c r="Q252" s="174">
        <v>5.4000000000000001E-4</v>
      </c>
      <c r="R252" s="174">
        <f t="shared" si="62"/>
        <v>4.1947200000000004E-2</v>
      </c>
      <c r="S252" s="174">
        <v>0</v>
      </c>
      <c r="T252" s="175">
        <f t="shared" si="6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6" t="s">
        <v>224</v>
      </c>
      <c r="AT252" s="176" t="s">
        <v>160</v>
      </c>
      <c r="AU252" s="176" t="s">
        <v>91</v>
      </c>
      <c r="AY252" s="14" t="s">
        <v>158</v>
      </c>
      <c r="BE252" s="177">
        <f t="shared" si="64"/>
        <v>0</v>
      </c>
      <c r="BF252" s="177">
        <f t="shared" si="65"/>
        <v>0</v>
      </c>
      <c r="BG252" s="177">
        <f t="shared" si="66"/>
        <v>0</v>
      </c>
      <c r="BH252" s="177">
        <f t="shared" si="67"/>
        <v>0</v>
      </c>
      <c r="BI252" s="177">
        <f t="shared" si="68"/>
        <v>0</v>
      </c>
      <c r="BJ252" s="14" t="s">
        <v>91</v>
      </c>
      <c r="BK252" s="177">
        <f t="shared" si="69"/>
        <v>0</v>
      </c>
      <c r="BL252" s="14" t="s">
        <v>224</v>
      </c>
      <c r="BM252" s="176" t="s">
        <v>727</v>
      </c>
    </row>
    <row r="253" spans="1:65" s="2" customFormat="1" ht="21.75" customHeight="1">
      <c r="A253" s="29"/>
      <c r="B253" s="163"/>
      <c r="C253" s="183" t="s">
        <v>728</v>
      </c>
      <c r="D253" s="183" t="s">
        <v>424</v>
      </c>
      <c r="E253" s="184" t="s">
        <v>721</v>
      </c>
      <c r="F253" s="185" t="s">
        <v>722</v>
      </c>
      <c r="G253" s="186" t="s">
        <v>163</v>
      </c>
      <c r="H253" s="187">
        <v>93.215999999999994</v>
      </c>
      <c r="I253" s="188"/>
      <c r="J253" s="189">
        <f t="shared" si="60"/>
        <v>0</v>
      </c>
      <c r="K253" s="253"/>
      <c r="L253" s="255"/>
      <c r="M253" s="254" t="s">
        <v>1</v>
      </c>
      <c r="N253" s="193" t="s">
        <v>44</v>
      </c>
      <c r="O253" s="55"/>
      <c r="P253" s="174">
        <f t="shared" si="61"/>
        <v>0</v>
      </c>
      <c r="Q253" s="174">
        <v>4.2500000000000003E-3</v>
      </c>
      <c r="R253" s="174">
        <f t="shared" si="62"/>
        <v>0.39616800000000002</v>
      </c>
      <c r="S253" s="174">
        <v>0</v>
      </c>
      <c r="T253" s="175">
        <f t="shared" si="6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6" t="s">
        <v>293</v>
      </c>
      <c r="AT253" s="176" t="s">
        <v>424</v>
      </c>
      <c r="AU253" s="176" t="s">
        <v>91</v>
      </c>
      <c r="AY253" s="14" t="s">
        <v>158</v>
      </c>
      <c r="BE253" s="177">
        <f t="shared" si="64"/>
        <v>0</v>
      </c>
      <c r="BF253" s="177">
        <f t="shared" si="65"/>
        <v>0</v>
      </c>
      <c r="BG253" s="177">
        <f t="shared" si="66"/>
        <v>0</v>
      </c>
      <c r="BH253" s="177">
        <f t="shared" si="67"/>
        <v>0</v>
      </c>
      <c r="BI253" s="177">
        <f t="shared" si="68"/>
        <v>0</v>
      </c>
      <c r="BJ253" s="14" t="s">
        <v>91</v>
      </c>
      <c r="BK253" s="177">
        <f t="shared" si="69"/>
        <v>0</v>
      </c>
      <c r="BL253" s="14" t="s">
        <v>224</v>
      </c>
      <c r="BM253" s="176" t="s">
        <v>729</v>
      </c>
    </row>
    <row r="254" spans="1:65" s="2" customFormat="1" ht="21.75" customHeight="1">
      <c r="A254" s="29"/>
      <c r="B254" s="163"/>
      <c r="C254" s="164" t="s">
        <v>730</v>
      </c>
      <c r="D254" s="164" t="s">
        <v>160</v>
      </c>
      <c r="E254" s="165" t="s">
        <v>731</v>
      </c>
      <c r="F254" s="166" t="s">
        <v>732</v>
      </c>
      <c r="G254" s="167" t="s">
        <v>163</v>
      </c>
      <c r="H254" s="168">
        <v>54.34</v>
      </c>
      <c r="I254" s="169"/>
      <c r="J254" s="170">
        <f t="shared" si="60"/>
        <v>0</v>
      </c>
      <c r="K254" s="249"/>
      <c r="L254" s="251"/>
      <c r="M254" s="250" t="s">
        <v>1</v>
      </c>
      <c r="N254" s="173" t="s">
        <v>44</v>
      </c>
      <c r="O254" s="55"/>
      <c r="P254" s="174">
        <f t="shared" si="61"/>
        <v>0</v>
      </c>
      <c r="Q254" s="174">
        <v>0</v>
      </c>
      <c r="R254" s="174">
        <f t="shared" si="62"/>
        <v>0</v>
      </c>
      <c r="S254" s="174">
        <v>0</v>
      </c>
      <c r="T254" s="175">
        <f t="shared" si="6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6" t="s">
        <v>224</v>
      </c>
      <c r="AT254" s="176" t="s">
        <v>160</v>
      </c>
      <c r="AU254" s="176" t="s">
        <v>91</v>
      </c>
      <c r="AY254" s="14" t="s">
        <v>158</v>
      </c>
      <c r="BE254" s="177">
        <f t="shared" si="64"/>
        <v>0</v>
      </c>
      <c r="BF254" s="177">
        <f t="shared" si="65"/>
        <v>0</v>
      </c>
      <c r="BG254" s="177">
        <f t="shared" si="66"/>
        <v>0</v>
      </c>
      <c r="BH254" s="177">
        <f t="shared" si="67"/>
        <v>0</v>
      </c>
      <c r="BI254" s="177">
        <f t="shared" si="68"/>
        <v>0</v>
      </c>
      <c r="BJ254" s="14" t="s">
        <v>91</v>
      </c>
      <c r="BK254" s="177">
        <f t="shared" si="69"/>
        <v>0</v>
      </c>
      <c r="BL254" s="14" t="s">
        <v>224</v>
      </c>
      <c r="BM254" s="176" t="s">
        <v>733</v>
      </c>
    </row>
    <row r="255" spans="1:65" s="2" customFormat="1" ht="16.5" customHeight="1">
      <c r="A255" s="29"/>
      <c r="B255" s="163"/>
      <c r="C255" s="183" t="s">
        <v>734</v>
      </c>
      <c r="D255" s="183" t="s">
        <v>424</v>
      </c>
      <c r="E255" s="184" t="s">
        <v>735</v>
      </c>
      <c r="F255" s="185" t="s">
        <v>736</v>
      </c>
      <c r="G255" s="186" t="s">
        <v>737</v>
      </c>
      <c r="H255" s="187">
        <v>65.207999999999998</v>
      </c>
      <c r="I255" s="188"/>
      <c r="J255" s="189">
        <f t="shared" si="60"/>
        <v>0</v>
      </c>
      <c r="K255" s="253"/>
      <c r="L255" s="255"/>
      <c r="M255" s="254" t="s">
        <v>1</v>
      </c>
      <c r="N255" s="193" t="s">
        <v>44</v>
      </c>
      <c r="O255" s="55"/>
      <c r="P255" s="174">
        <f t="shared" si="61"/>
        <v>0</v>
      </c>
      <c r="Q255" s="174">
        <v>1E-3</v>
      </c>
      <c r="R255" s="174">
        <f t="shared" si="62"/>
        <v>6.5208000000000002E-2</v>
      </c>
      <c r="S255" s="174">
        <v>0</v>
      </c>
      <c r="T255" s="175">
        <f t="shared" si="6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6" t="s">
        <v>293</v>
      </c>
      <c r="AT255" s="176" t="s">
        <v>424</v>
      </c>
      <c r="AU255" s="176" t="s">
        <v>91</v>
      </c>
      <c r="AY255" s="14" t="s">
        <v>158</v>
      </c>
      <c r="BE255" s="177">
        <f t="shared" si="64"/>
        <v>0</v>
      </c>
      <c r="BF255" s="177">
        <f t="shared" si="65"/>
        <v>0</v>
      </c>
      <c r="BG255" s="177">
        <f t="shared" si="66"/>
        <v>0</v>
      </c>
      <c r="BH255" s="177">
        <f t="shared" si="67"/>
        <v>0</v>
      </c>
      <c r="BI255" s="177">
        <f t="shared" si="68"/>
        <v>0</v>
      </c>
      <c r="BJ255" s="14" t="s">
        <v>91</v>
      </c>
      <c r="BK255" s="177">
        <f t="shared" si="69"/>
        <v>0</v>
      </c>
      <c r="BL255" s="14" t="s">
        <v>224</v>
      </c>
      <c r="BM255" s="176" t="s">
        <v>738</v>
      </c>
    </row>
    <row r="256" spans="1:65" s="2" customFormat="1" ht="16.5" customHeight="1">
      <c r="A256" s="29"/>
      <c r="B256" s="163"/>
      <c r="C256" s="164" t="s">
        <v>739</v>
      </c>
      <c r="D256" s="164" t="s">
        <v>160</v>
      </c>
      <c r="E256" s="165" t="s">
        <v>740</v>
      </c>
      <c r="F256" s="166" t="s">
        <v>741</v>
      </c>
      <c r="G256" s="167" t="s">
        <v>163</v>
      </c>
      <c r="H256" s="168">
        <v>10.82</v>
      </c>
      <c r="I256" s="169"/>
      <c r="J256" s="170">
        <f t="shared" si="60"/>
        <v>0</v>
      </c>
      <c r="K256" s="249"/>
      <c r="L256" s="251"/>
      <c r="M256" s="250" t="s">
        <v>1</v>
      </c>
      <c r="N256" s="173" t="s">
        <v>44</v>
      </c>
      <c r="O256" s="55"/>
      <c r="P256" s="174">
        <f t="shared" si="61"/>
        <v>0</v>
      </c>
      <c r="Q256" s="174">
        <v>0</v>
      </c>
      <c r="R256" s="174">
        <f t="shared" si="62"/>
        <v>0</v>
      </c>
      <c r="S256" s="174">
        <v>0</v>
      </c>
      <c r="T256" s="175">
        <f t="shared" si="6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6" t="s">
        <v>224</v>
      </c>
      <c r="AT256" s="176" t="s">
        <v>160</v>
      </c>
      <c r="AU256" s="176" t="s">
        <v>91</v>
      </c>
      <c r="AY256" s="14" t="s">
        <v>158</v>
      </c>
      <c r="BE256" s="177">
        <f t="shared" si="64"/>
        <v>0</v>
      </c>
      <c r="BF256" s="177">
        <f t="shared" si="65"/>
        <v>0</v>
      </c>
      <c r="BG256" s="177">
        <f t="shared" si="66"/>
        <v>0</v>
      </c>
      <c r="BH256" s="177">
        <f t="shared" si="67"/>
        <v>0</v>
      </c>
      <c r="BI256" s="177">
        <f t="shared" si="68"/>
        <v>0</v>
      </c>
      <c r="BJ256" s="14" t="s">
        <v>91</v>
      </c>
      <c r="BK256" s="177">
        <f t="shared" si="69"/>
        <v>0</v>
      </c>
      <c r="BL256" s="14" t="s">
        <v>224</v>
      </c>
      <c r="BM256" s="176" t="s">
        <v>742</v>
      </c>
    </row>
    <row r="257" spans="1:65" s="2" customFormat="1" ht="16.5" customHeight="1">
      <c r="A257" s="29"/>
      <c r="B257" s="163"/>
      <c r="C257" s="183" t="s">
        <v>743</v>
      </c>
      <c r="D257" s="183" t="s">
        <v>424</v>
      </c>
      <c r="E257" s="184" t="s">
        <v>744</v>
      </c>
      <c r="F257" s="185" t="s">
        <v>745</v>
      </c>
      <c r="G257" s="186" t="s">
        <v>737</v>
      </c>
      <c r="H257" s="187">
        <v>77.903999999999996</v>
      </c>
      <c r="I257" s="188"/>
      <c r="J257" s="189">
        <f t="shared" si="60"/>
        <v>0</v>
      </c>
      <c r="K257" s="253"/>
      <c r="L257" s="255"/>
      <c r="M257" s="254" t="s">
        <v>1</v>
      </c>
      <c r="N257" s="193" t="s">
        <v>44</v>
      </c>
      <c r="O257" s="55"/>
      <c r="P257" s="174">
        <f t="shared" si="61"/>
        <v>0</v>
      </c>
      <c r="Q257" s="174">
        <v>1E-3</v>
      </c>
      <c r="R257" s="174">
        <f t="shared" si="62"/>
        <v>7.7904000000000001E-2</v>
      </c>
      <c r="S257" s="174">
        <v>0</v>
      </c>
      <c r="T257" s="175">
        <f t="shared" si="6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6" t="s">
        <v>293</v>
      </c>
      <c r="AT257" s="176" t="s">
        <v>424</v>
      </c>
      <c r="AU257" s="176" t="s">
        <v>91</v>
      </c>
      <c r="AY257" s="14" t="s">
        <v>158</v>
      </c>
      <c r="BE257" s="177">
        <f t="shared" si="64"/>
        <v>0</v>
      </c>
      <c r="BF257" s="177">
        <f t="shared" si="65"/>
        <v>0</v>
      </c>
      <c r="BG257" s="177">
        <f t="shared" si="66"/>
        <v>0</v>
      </c>
      <c r="BH257" s="177">
        <f t="shared" si="67"/>
        <v>0</v>
      </c>
      <c r="BI257" s="177">
        <f t="shared" si="68"/>
        <v>0</v>
      </c>
      <c r="BJ257" s="14" t="s">
        <v>91</v>
      </c>
      <c r="BK257" s="177">
        <f t="shared" si="69"/>
        <v>0</v>
      </c>
      <c r="BL257" s="14" t="s">
        <v>224</v>
      </c>
      <c r="BM257" s="176" t="s">
        <v>746</v>
      </c>
    </row>
    <row r="258" spans="1:65" s="2" customFormat="1" ht="33" customHeight="1">
      <c r="A258" s="29"/>
      <c r="B258" s="163"/>
      <c r="C258" s="164" t="s">
        <v>747</v>
      </c>
      <c r="D258" s="164" t="s">
        <v>160</v>
      </c>
      <c r="E258" s="165" t="s">
        <v>748</v>
      </c>
      <c r="F258" s="166" t="s">
        <v>749</v>
      </c>
      <c r="G258" s="167" t="s">
        <v>163</v>
      </c>
      <c r="H258" s="168">
        <v>49</v>
      </c>
      <c r="I258" s="169"/>
      <c r="J258" s="170">
        <f t="shared" si="60"/>
        <v>0</v>
      </c>
      <c r="K258" s="249"/>
      <c r="L258" s="251"/>
      <c r="M258" s="250" t="s">
        <v>1</v>
      </c>
      <c r="N258" s="173" t="s">
        <v>44</v>
      </c>
      <c r="O258" s="55"/>
      <c r="P258" s="174">
        <f t="shared" si="61"/>
        <v>0</v>
      </c>
      <c r="Q258" s="174">
        <v>3.0000000000000001E-5</v>
      </c>
      <c r="R258" s="174">
        <f t="shared" si="62"/>
        <v>1.47E-3</v>
      </c>
      <c r="S258" s="174">
        <v>0</v>
      </c>
      <c r="T258" s="175">
        <f t="shared" si="6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6" t="s">
        <v>224</v>
      </c>
      <c r="AT258" s="176" t="s">
        <v>160</v>
      </c>
      <c r="AU258" s="176" t="s">
        <v>91</v>
      </c>
      <c r="AY258" s="14" t="s">
        <v>158</v>
      </c>
      <c r="BE258" s="177">
        <f t="shared" si="64"/>
        <v>0</v>
      </c>
      <c r="BF258" s="177">
        <f t="shared" si="65"/>
        <v>0</v>
      </c>
      <c r="BG258" s="177">
        <f t="shared" si="66"/>
        <v>0</v>
      </c>
      <c r="BH258" s="177">
        <f t="shared" si="67"/>
        <v>0</v>
      </c>
      <c r="BI258" s="177">
        <f t="shared" si="68"/>
        <v>0</v>
      </c>
      <c r="BJ258" s="14" t="s">
        <v>91</v>
      </c>
      <c r="BK258" s="177">
        <f t="shared" si="69"/>
        <v>0</v>
      </c>
      <c r="BL258" s="14" t="s">
        <v>224</v>
      </c>
      <c r="BM258" s="176" t="s">
        <v>750</v>
      </c>
    </row>
    <row r="259" spans="1:65" s="2" customFormat="1" ht="21.75" customHeight="1">
      <c r="A259" s="29"/>
      <c r="B259" s="163"/>
      <c r="C259" s="183" t="s">
        <v>751</v>
      </c>
      <c r="D259" s="183" t="s">
        <v>424</v>
      </c>
      <c r="E259" s="184" t="s">
        <v>752</v>
      </c>
      <c r="F259" s="185" t="s">
        <v>753</v>
      </c>
      <c r="G259" s="186" t="s">
        <v>163</v>
      </c>
      <c r="H259" s="187">
        <v>56.35</v>
      </c>
      <c r="I259" s="188"/>
      <c r="J259" s="189">
        <f t="shared" si="60"/>
        <v>0</v>
      </c>
      <c r="K259" s="253"/>
      <c r="L259" s="255"/>
      <c r="M259" s="254" t="s">
        <v>1</v>
      </c>
      <c r="N259" s="193" t="s">
        <v>44</v>
      </c>
      <c r="O259" s="55"/>
      <c r="P259" s="174">
        <f t="shared" si="61"/>
        <v>0</v>
      </c>
      <c r="Q259" s="174">
        <v>2E-3</v>
      </c>
      <c r="R259" s="174">
        <f t="shared" si="62"/>
        <v>0.11270000000000001</v>
      </c>
      <c r="S259" s="174">
        <v>0</v>
      </c>
      <c r="T259" s="175">
        <f t="shared" si="6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6" t="s">
        <v>293</v>
      </c>
      <c r="AT259" s="176" t="s">
        <v>424</v>
      </c>
      <c r="AU259" s="176" t="s">
        <v>91</v>
      </c>
      <c r="AY259" s="14" t="s">
        <v>158</v>
      </c>
      <c r="BE259" s="177">
        <f t="shared" si="64"/>
        <v>0</v>
      </c>
      <c r="BF259" s="177">
        <f t="shared" si="65"/>
        <v>0</v>
      </c>
      <c r="BG259" s="177">
        <f t="shared" si="66"/>
        <v>0</v>
      </c>
      <c r="BH259" s="177">
        <f t="shared" si="67"/>
        <v>0</v>
      </c>
      <c r="BI259" s="177">
        <f t="shared" si="68"/>
        <v>0</v>
      </c>
      <c r="BJ259" s="14" t="s">
        <v>91</v>
      </c>
      <c r="BK259" s="177">
        <f t="shared" si="69"/>
        <v>0</v>
      </c>
      <c r="BL259" s="14" t="s">
        <v>224</v>
      </c>
      <c r="BM259" s="176" t="s">
        <v>754</v>
      </c>
    </row>
    <row r="260" spans="1:65" s="2" customFormat="1" ht="21.75" customHeight="1">
      <c r="A260" s="29"/>
      <c r="B260" s="163"/>
      <c r="C260" s="164" t="s">
        <v>755</v>
      </c>
      <c r="D260" s="164" t="s">
        <v>160</v>
      </c>
      <c r="E260" s="165" t="s">
        <v>756</v>
      </c>
      <c r="F260" s="166" t="s">
        <v>757</v>
      </c>
      <c r="G260" s="167" t="s">
        <v>163</v>
      </c>
      <c r="H260" s="168">
        <v>53.04</v>
      </c>
      <c r="I260" s="169"/>
      <c r="J260" s="170">
        <f t="shared" si="60"/>
        <v>0</v>
      </c>
      <c r="K260" s="249"/>
      <c r="L260" s="251"/>
      <c r="M260" s="250" t="s">
        <v>1</v>
      </c>
      <c r="N260" s="173" t="s">
        <v>44</v>
      </c>
      <c r="O260" s="55"/>
      <c r="P260" s="174">
        <f t="shared" si="61"/>
        <v>0</v>
      </c>
      <c r="Q260" s="174">
        <v>3.0000000000000001E-5</v>
      </c>
      <c r="R260" s="174">
        <f t="shared" si="62"/>
        <v>1.5912000000000001E-3</v>
      </c>
      <c r="S260" s="174">
        <v>0</v>
      </c>
      <c r="T260" s="175">
        <f t="shared" si="6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6" t="s">
        <v>224</v>
      </c>
      <c r="AT260" s="176" t="s">
        <v>160</v>
      </c>
      <c r="AU260" s="176" t="s">
        <v>91</v>
      </c>
      <c r="AY260" s="14" t="s">
        <v>158</v>
      </c>
      <c r="BE260" s="177">
        <f t="shared" si="64"/>
        <v>0</v>
      </c>
      <c r="BF260" s="177">
        <f t="shared" si="65"/>
        <v>0</v>
      </c>
      <c r="BG260" s="177">
        <f t="shared" si="66"/>
        <v>0</v>
      </c>
      <c r="BH260" s="177">
        <f t="shared" si="67"/>
        <v>0</v>
      </c>
      <c r="BI260" s="177">
        <f t="shared" si="68"/>
        <v>0</v>
      </c>
      <c r="BJ260" s="14" t="s">
        <v>91</v>
      </c>
      <c r="BK260" s="177">
        <f t="shared" si="69"/>
        <v>0</v>
      </c>
      <c r="BL260" s="14" t="s">
        <v>224</v>
      </c>
      <c r="BM260" s="176" t="s">
        <v>758</v>
      </c>
    </row>
    <row r="261" spans="1:65" s="2" customFormat="1" ht="21.75" customHeight="1">
      <c r="A261" s="29"/>
      <c r="B261" s="163"/>
      <c r="C261" s="183" t="s">
        <v>759</v>
      </c>
      <c r="D261" s="183" t="s">
        <v>424</v>
      </c>
      <c r="E261" s="184" t="s">
        <v>752</v>
      </c>
      <c r="F261" s="185" t="s">
        <v>753</v>
      </c>
      <c r="G261" s="186" t="s">
        <v>163</v>
      </c>
      <c r="H261" s="187">
        <v>63.648000000000003</v>
      </c>
      <c r="I261" s="188"/>
      <c r="J261" s="189">
        <f t="shared" si="60"/>
        <v>0</v>
      </c>
      <c r="K261" s="253"/>
      <c r="L261" s="255"/>
      <c r="M261" s="254" t="s">
        <v>1</v>
      </c>
      <c r="N261" s="193" t="s">
        <v>44</v>
      </c>
      <c r="O261" s="55"/>
      <c r="P261" s="174">
        <f t="shared" si="61"/>
        <v>0</v>
      </c>
      <c r="Q261" s="174">
        <v>2E-3</v>
      </c>
      <c r="R261" s="174">
        <f t="shared" si="62"/>
        <v>0.12729600000000002</v>
      </c>
      <c r="S261" s="174">
        <v>0</v>
      </c>
      <c r="T261" s="175">
        <f t="shared" si="6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6" t="s">
        <v>293</v>
      </c>
      <c r="AT261" s="176" t="s">
        <v>424</v>
      </c>
      <c r="AU261" s="176" t="s">
        <v>91</v>
      </c>
      <c r="AY261" s="14" t="s">
        <v>158</v>
      </c>
      <c r="BE261" s="177">
        <f t="shared" si="64"/>
        <v>0</v>
      </c>
      <c r="BF261" s="177">
        <f t="shared" si="65"/>
        <v>0</v>
      </c>
      <c r="BG261" s="177">
        <f t="shared" si="66"/>
        <v>0</v>
      </c>
      <c r="BH261" s="177">
        <f t="shared" si="67"/>
        <v>0</v>
      </c>
      <c r="BI261" s="177">
        <f t="shared" si="68"/>
        <v>0</v>
      </c>
      <c r="BJ261" s="14" t="s">
        <v>91</v>
      </c>
      <c r="BK261" s="177">
        <f t="shared" si="69"/>
        <v>0</v>
      </c>
      <c r="BL261" s="14" t="s">
        <v>224</v>
      </c>
      <c r="BM261" s="176" t="s">
        <v>760</v>
      </c>
    </row>
    <row r="262" spans="1:65" s="2" customFormat="1" ht="21.75" customHeight="1">
      <c r="A262" s="29"/>
      <c r="B262" s="163"/>
      <c r="C262" s="164" t="s">
        <v>761</v>
      </c>
      <c r="D262" s="164" t="s">
        <v>160</v>
      </c>
      <c r="E262" s="165" t="s">
        <v>762</v>
      </c>
      <c r="F262" s="166" t="s">
        <v>763</v>
      </c>
      <c r="G262" s="167" t="s">
        <v>764</v>
      </c>
      <c r="H262" s="198"/>
      <c r="I262" s="169"/>
      <c r="J262" s="170">
        <f t="shared" si="60"/>
        <v>0</v>
      </c>
      <c r="K262" s="249"/>
      <c r="L262" s="251"/>
      <c r="M262" s="250" t="s">
        <v>1</v>
      </c>
      <c r="N262" s="173" t="s">
        <v>44</v>
      </c>
      <c r="O262" s="55"/>
      <c r="P262" s="174">
        <f t="shared" si="61"/>
        <v>0</v>
      </c>
      <c r="Q262" s="174">
        <v>0</v>
      </c>
      <c r="R262" s="174">
        <f t="shared" si="62"/>
        <v>0</v>
      </c>
      <c r="S262" s="174">
        <v>0</v>
      </c>
      <c r="T262" s="175">
        <f t="shared" si="6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6" t="s">
        <v>224</v>
      </c>
      <c r="AT262" s="176" t="s">
        <v>160</v>
      </c>
      <c r="AU262" s="176" t="s">
        <v>91</v>
      </c>
      <c r="AY262" s="14" t="s">
        <v>158</v>
      </c>
      <c r="BE262" s="177">
        <f t="shared" si="64"/>
        <v>0</v>
      </c>
      <c r="BF262" s="177">
        <f t="shared" si="65"/>
        <v>0</v>
      </c>
      <c r="BG262" s="177">
        <f t="shared" si="66"/>
        <v>0</v>
      </c>
      <c r="BH262" s="177">
        <f t="shared" si="67"/>
        <v>0</v>
      </c>
      <c r="BI262" s="177">
        <f t="shared" si="68"/>
        <v>0</v>
      </c>
      <c r="BJ262" s="14" t="s">
        <v>91</v>
      </c>
      <c r="BK262" s="177">
        <f t="shared" si="69"/>
        <v>0</v>
      </c>
      <c r="BL262" s="14" t="s">
        <v>224</v>
      </c>
      <c r="BM262" s="176" t="s">
        <v>765</v>
      </c>
    </row>
    <row r="263" spans="1:65" s="12" customFormat="1" ht="22.9" customHeight="1">
      <c r="B263" s="150"/>
      <c r="D263" s="151" t="s">
        <v>77</v>
      </c>
      <c r="E263" s="161" t="s">
        <v>766</v>
      </c>
      <c r="F263" s="161" t="s">
        <v>767</v>
      </c>
      <c r="I263" s="153"/>
      <c r="J263" s="162">
        <f>BK263</f>
        <v>0</v>
      </c>
      <c r="L263" s="150"/>
      <c r="M263" s="155"/>
      <c r="N263" s="156"/>
      <c r="O263" s="156"/>
      <c r="P263" s="157">
        <f>SUM(P264:P276)</f>
        <v>0</v>
      </c>
      <c r="Q263" s="156"/>
      <c r="R263" s="157">
        <f>SUM(R264:R276)</f>
        <v>1.3933575599999997</v>
      </c>
      <c r="S263" s="156"/>
      <c r="T263" s="158">
        <f>SUM(T264:T276)</f>
        <v>0</v>
      </c>
      <c r="AR263" s="151" t="s">
        <v>91</v>
      </c>
      <c r="AT263" s="159" t="s">
        <v>77</v>
      </c>
      <c r="AU263" s="159" t="s">
        <v>85</v>
      </c>
      <c r="AY263" s="151" t="s">
        <v>158</v>
      </c>
      <c r="BK263" s="160">
        <f>SUM(BK264:BK276)</f>
        <v>0</v>
      </c>
    </row>
    <row r="264" spans="1:65" s="2" customFormat="1" ht="16.5" customHeight="1">
      <c r="A264" s="29"/>
      <c r="B264" s="163"/>
      <c r="C264" s="164" t="s">
        <v>515</v>
      </c>
      <c r="D264" s="164" t="s">
        <v>160</v>
      </c>
      <c r="E264" s="165" t="s">
        <v>768</v>
      </c>
      <c r="F264" s="166" t="s">
        <v>769</v>
      </c>
      <c r="G264" s="167" t="s">
        <v>163</v>
      </c>
      <c r="H264" s="168">
        <v>201.62100000000001</v>
      </c>
      <c r="I264" s="169"/>
      <c r="J264" s="170">
        <f>ROUND(I264*H264,2)</f>
        <v>0</v>
      </c>
      <c r="K264" s="249"/>
      <c r="L264" s="251"/>
      <c r="M264" s="250" t="s">
        <v>1</v>
      </c>
      <c r="N264" s="173" t="s">
        <v>44</v>
      </c>
      <c r="O264" s="55"/>
      <c r="P264" s="174">
        <f>O264*H264</f>
        <v>0</v>
      </c>
      <c r="Q264" s="174">
        <v>0</v>
      </c>
      <c r="R264" s="174">
        <f>Q264*H264</f>
        <v>0</v>
      </c>
      <c r="S264" s="174">
        <v>0</v>
      </c>
      <c r="T264" s="175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6" t="s">
        <v>224</v>
      </c>
      <c r="AT264" s="176" t="s">
        <v>160</v>
      </c>
      <c r="AU264" s="176" t="s">
        <v>91</v>
      </c>
      <c r="AY264" s="14" t="s">
        <v>158</v>
      </c>
      <c r="BE264" s="177">
        <f>IF(N264="základná",J264,0)</f>
        <v>0</v>
      </c>
      <c r="BF264" s="177">
        <f>IF(N264="znížená",J264,0)</f>
        <v>0</v>
      </c>
      <c r="BG264" s="177">
        <f>IF(N264="zákl. prenesená",J264,0)</f>
        <v>0</v>
      </c>
      <c r="BH264" s="177">
        <f>IF(N264="zníž. prenesená",J264,0)</f>
        <v>0</v>
      </c>
      <c r="BI264" s="177">
        <f>IF(N264="nulová",J264,0)</f>
        <v>0</v>
      </c>
      <c r="BJ264" s="14" t="s">
        <v>91</v>
      </c>
      <c r="BK264" s="177">
        <f>ROUND(I264*H264,2)</f>
        <v>0</v>
      </c>
      <c r="BL264" s="14" t="s">
        <v>224</v>
      </c>
      <c r="BM264" s="176" t="s">
        <v>770</v>
      </c>
    </row>
    <row r="265" spans="1:65" s="2" customFormat="1" ht="16.5" customHeight="1">
      <c r="A265" s="29"/>
      <c r="B265" s="163"/>
      <c r="C265" s="183" t="s">
        <v>771</v>
      </c>
      <c r="D265" s="183" t="s">
        <v>424</v>
      </c>
      <c r="E265" s="184" t="s">
        <v>772</v>
      </c>
      <c r="F265" s="185" t="s">
        <v>773</v>
      </c>
      <c r="G265" s="186" t="s">
        <v>163</v>
      </c>
      <c r="H265" s="187">
        <v>231.864</v>
      </c>
      <c r="I265" s="188"/>
      <c r="J265" s="189">
        <f>ROUND(I265*H265,2)</f>
        <v>0</v>
      </c>
      <c r="K265" s="253"/>
      <c r="L265" s="255"/>
      <c r="M265" s="254" t="s">
        <v>1</v>
      </c>
      <c r="N265" s="193" t="s">
        <v>44</v>
      </c>
      <c r="O265" s="55"/>
      <c r="P265" s="174">
        <f>O265*H265</f>
        <v>0</v>
      </c>
      <c r="Q265" s="174">
        <v>1.9000000000000001E-4</v>
      </c>
      <c r="R265" s="174">
        <f>Q265*H265</f>
        <v>4.4054160000000002E-2</v>
      </c>
      <c r="S265" s="174">
        <v>0</v>
      </c>
      <c r="T265" s="175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6" t="s">
        <v>293</v>
      </c>
      <c r="AT265" s="176" t="s">
        <v>424</v>
      </c>
      <c r="AU265" s="176" t="s">
        <v>91</v>
      </c>
      <c r="AY265" s="14" t="s">
        <v>158</v>
      </c>
      <c r="BE265" s="177">
        <f>IF(N265="základná",J265,0)</f>
        <v>0</v>
      </c>
      <c r="BF265" s="177">
        <f>IF(N265="znížená",J265,0)</f>
        <v>0</v>
      </c>
      <c r="BG265" s="177">
        <f>IF(N265="zákl. prenesená",J265,0)</f>
        <v>0</v>
      </c>
      <c r="BH265" s="177">
        <f>IF(N265="zníž. prenesená",J265,0)</f>
        <v>0</v>
      </c>
      <c r="BI265" s="177">
        <f>IF(N265="nulová",J265,0)</f>
        <v>0</v>
      </c>
      <c r="BJ265" s="14" t="s">
        <v>91</v>
      </c>
      <c r="BK265" s="177">
        <f>ROUND(I265*H265,2)</f>
        <v>0</v>
      </c>
      <c r="BL265" s="14" t="s">
        <v>224</v>
      </c>
      <c r="BM265" s="176" t="s">
        <v>774</v>
      </c>
    </row>
    <row r="266" spans="1:65" s="2" customFormat="1" ht="19.5">
      <c r="A266" s="29"/>
      <c r="B266" s="30"/>
      <c r="C266" s="29"/>
      <c r="D266" s="194" t="s">
        <v>715</v>
      </c>
      <c r="E266" s="29"/>
      <c r="F266" s="195" t="s">
        <v>775</v>
      </c>
      <c r="G266" s="29"/>
      <c r="H266" s="29"/>
      <c r="I266" s="98"/>
      <c r="J266" s="29"/>
      <c r="K266" s="29"/>
      <c r="L266" s="30"/>
      <c r="M266" s="196"/>
      <c r="N266" s="197"/>
      <c r="O266" s="55"/>
      <c r="P266" s="55"/>
      <c r="Q266" s="55"/>
      <c r="R266" s="55"/>
      <c r="S266" s="55"/>
      <c r="T266" s="56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715</v>
      </c>
      <c r="AU266" s="14" t="s">
        <v>91</v>
      </c>
    </row>
    <row r="267" spans="1:65" s="2" customFormat="1" ht="21.75" customHeight="1">
      <c r="A267" s="29"/>
      <c r="B267" s="163"/>
      <c r="C267" s="164" t="s">
        <v>776</v>
      </c>
      <c r="D267" s="164" t="s">
        <v>160</v>
      </c>
      <c r="E267" s="165" t="s">
        <v>777</v>
      </c>
      <c r="F267" s="166" t="s">
        <v>778</v>
      </c>
      <c r="G267" s="167" t="s">
        <v>163</v>
      </c>
      <c r="H267" s="168">
        <v>13.005000000000001</v>
      </c>
      <c r="I267" s="169"/>
      <c r="J267" s="170">
        <f t="shared" ref="J267:J276" si="70">ROUND(I267*H267,2)</f>
        <v>0</v>
      </c>
      <c r="K267" s="249"/>
      <c r="L267" s="251"/>
      <c r="M267" s="250" t="s">
        <v>1</v>
      </c>
      <c r="N267" s="173" t="s">
        <v>44</v>
      </c>
      <c r="O267" s="55"/>
      <c r="P267" s="174">
        <f t="shared" ref="P267:P276" si="71">O267*H267</f>
        <v>0</v>
      </c>
      <c r="Q267" s="174">
        <v>0</v>
      </c>
      <c r="R267" s="174">
        <f t="shared" ref="R267:R276" si="72">Q267*H267</f>
        <v>0</v>
      </c>
      <c r="S267" s="174">
        <v>0</v>
      </c>
      <c r="T267" s="175">
        <f t="shared" ref="T267:T276" si="73"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6" t="s">
        <v>224</v>
      </c>
      <c r="AT267" s="176" t="s">
        <v>160</v>
      </c>
      <c r="AU267" s="176" t="s">
        <v>91</v>
      </c>
      <c r="AY267" s="14" t="s">
        <v>158</v>
      </c>
      <c r="BE267" s="177">
        <f t="shared" ref="BE267:BE276" si="74">IF(N267="základná",J267,0)</f>
        <v>0</v>
      </c>
      <c r="BF267" s="177">
        <f t="shared" ref="BF267:BF276" si="75">IF(N267="znížená",J267,0)</f>
        <v>0</v>
      </c>
      <c r="BG267" s="177">
        <f t="shared" ref="BG267:BG276" si="76">IF(N267="zákl. prenesená",J267,0)</f>
        <v>0</v>
      </c>
      <c r="BH267" s="177">
        <f t="shared" ref="BH267:BH276" si="77">IF(N267="zníž. prenesená",J267,0)</f>
        <v>0</v>
      </c>
      <c r="BI267" s="177">
        <f t="shared" ref="BI267:BI276" si="78">IF(N267="nulová",J267,0)</f>
        <v>0</v>
      </c>
      <c r="BJ267" s="14" t="s">
        <v>91</v>
      </c>
      <c r="BK267" s="177">
        <f t="shared" ref="BK267:BK276" si="79">ROUND(I267*H267,2)</f>
        <v>0</v>
      </c>
      <c r="BL267" s="14" t="s">
        <v>224</v>
      </c>
      <c r="BM267" s="176" t="s">
        <v>779</v>
      </c>
    </row>
    <row r="268" spans="1:65" s="2" customFormat="1" ht="21.75" customHeight="1">
      <c r="A268" s="29"/>
      <c r="B268" s="163"/>
      <c r="C268" s="183" t="s">
        <v>780</v>
      </c>
      <c r="D268" s="183" t="s">
        <v>424</v>
      </c>
      <c r="E268" s="184" t="s">
        <v>781</v>
      </c>
      <c r="F268" s="185" t="s">
        <v>782</v>
      </c>
      <c r="G268" s="186" t="s">
        <v>206</v>
      </c>
      <c r="H268" s="187">
        <v>1</v>
      </c>
      <c r="I268" s="188"/>
      <c r="J268" s="189">
        <f t="shared" si="70"/>
        <v>0</v>
      </c>
      <c r="K268" s="253"/>
      <c r="L268" s="255"/>
      <c r="M268" s="254" t="s">
        <v>1</v>
      </c>
      <c r="N268" s="193" t="s">
        <v>44</v>
      </c>
      <c r="O268" s="55"/>
      <c r="P268" s="174">
        <f t="shared" si="71"/>
        <v>0</v>
      </c>
      <c r="Q268" s="174">
        <v>1</v>
      </c>
      <c r="R268" s="174">
        <f t="shared" si="72"/>
        <v>1</v>
      </c>
      <c r="S268" s="174">
        <v>0</v>
      </c>
      <c r="T268" s="175">
        <f t="shared" si="7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6" t="s">
        <v>293</v>
      </c>
      <c r="AT268" s="176" t="s">
        <v>424</v>
      </c>
      <c r="AU268" s="176" t="s">
        <v>91</v>
      </c>
      <c r="AY268" s="14" t="s">
        <v>158</v>
      </c>
      <c r="BE268" s="177">
        <f t="shared" si="74"/>
        <v>0</v>
      </c>
      <c r="BF268" s="177">
        <f t="shared" si="75"/>
        <v>0</v>
      </c>
      <c r="BG268" s="177">
        <f t="shared" si="76"/>
        <v>0</v>
      </c>
      <c r="BH268" s="177">
        <f t="shared" si="77"/>
        <v>0</v>
      </c>
      <c r="BI268" s="177">
        <f t="shared" si="78"/>
        <v>0</v>
      </c>
      <c r="BJ268" s="14" t="s">
        <v>91</v>
      </c>
      <c r="BK268" s="177">
        <f t="shared" si="79"/>
        <v>0</v>
      </c>
      <c r="BL268" s="14" t="s">
        <v>224</v>
      </c>
      <c r="BM268" s="176" t="s">
        <v>783</v>
      </c>
    </row>
    <row r="269" spans="1:65" s="2" customFormat="1" ht="21.75" customHeight="1">
      <c r="A269" s="29"/>
      <c r="B269" s="163"/>
      <c r="C269" s="183" t="s">
        <v>784</v>
      </c>
      <c r="D269" s="183" t="s">
        <v>424</v>
      </c>
      <c r="E269" s="184" t="s">
        <v>785</v>
      </c>
      <c r="F269" s="185" t="s">
        <v>786</v>
      </c>
      <c r="G269" s="186" t="s">
        <v>206</v>
      </c>
      <c r="H269" s="187">
        <v>1</v>
      </c>
      <c r="I269" s="188"/>
      <c r="J269" s="189">
        <f t="shared" si="70"/>
        <v>0</v>
      </c>
      <c r="K269" s="253"/>
      <c r="L269" s="255"/>
      <c r="M269" s="254" t="s">
        <v>1</v>
      </c>
      <c r="N269" s="193" t="s">
        <v>44</v>
      </c>
      <c r="O269" s="55"/>
      <c r="P269" s="174">
        <f t="shared" si="71"/>
        <v>0</v>
      </c>
      <c r="Q269" s="174">
        <v>1E-3</v>
      </c>
      <c r="R269" s="174">
        <f t="shared" si="72"/>
        <v>1E-3</v>
      </c>
      <c r="S269" s="174">
        <v>0</v>
      </c>
      <c r="T269" s="175">
        <f t="shared" si="7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6" t="s">
        <v>293</v>
      </c>
      <c r="AT269" s="176" t="s">
        <v>424</v>
      </c>
      <c r="AU269" s="176" t="s">
        <v>91</v>
      </c>
      <c r="AY269" s="14" t="s">
        <v>158</v>
      </c>
      <c r="BE269" s="177">
        <f t="shared" si="74"/>
        <v>0</v>
      </c>
      <c r="BF269" s="177">
        <f t="shared" si="75"/>
        <v>0</v>
      </c>
      <c r="BG269" s="177">
        <f t="shared" si="76"/>
        <v>0</v>
      </c>
      <c r="BH269" s="177">
        <f t="shared" si="77"/>
        <v>0</v>
      </c>
      <c r="BI269" s="177">
        <f t="shared" si="78"/>
        <v>0</v>
      </c>
      <c r="BJ269" s="14" t="s">
        <v>91</v>
      </c>
      <c r="BK269" s="177">
        <f t="shared" si="79"/>
        <v>0</v>
      </c>
      <c r="BL269" s="14" t="s">
        <v>224</v>
      </c>
      <c r="BM269" s="176" t="s">
        <v>787</v>
      </c>
    </row>
    <row r="270" spans="1:65" s="2" customFormat="1" ht="16.5" customHeight="1">
      <c r="A270" s="29"/>
      <c r="B270" s="163"/>
      <c r="C270" s="183" t="s">
        <v>788</v>
      </c>
      <c r="D270" s="183" t="s">
        <v>424</v>
      </c>
      <c r="E270" s="184" t="s">
        <v>789</v>
      </c>
      <c r="F270" s="185" t="s">
        <v>790</v>
      </c>
      <c r="G270" s="186" t="s">
        <v>163</v>
      </c>
      <c r="H270" s="187">
        <v>14.956</v>
      </c>
      <c r="I270" s="188"/>
      <c r="J270" s="189">
        <f t="shared" si="70"/>
        <v>0</v>
      </c>
      <c r="K270" s="253"/>
      <c r="L270" s="255"/>
      <c r="M270" s="254" t="s">
        <v>1</v>
      </c>
      <c r="N270" s="193" t="s">
        <v>44</v>
      </c>
      <c r="O270" s="55"/>
      <c r="P270" s="174">
        <f t="shared" si="71"/>
        <v>0</v>
      </c>
      <c r="Q270" s="174">
        <v>1.9E-3</v>
      </c>
      <c r="R270" s="174">
        <f t="shared" si="72"/>
        <v>2.8416399999999998E-2</v>
      </c>
      <c r="S270" s="174">
        <v>0</v>
      </c>
      <c r="T270" s="175">
        <f t="shared" si="7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6" t="s">
        <v>293</v>
      </c>
      <c r="AT270" s="176" t="s">
        <v>424</v>
      </c>
      <c r="AU270" s="176" t="s">
        <v>91</v>
      </c>
      <c r="AY270" s="14" t="s">
        <v>158</v>
      </c>
      <c r="BE270" s="177">
        <f t="shared" si="74"/>
        <v>0</v>
      </c>
      <c r="BF270" s="177">
        <f t="shared" si="75"/>
        <v>0</v>
      </c>
      <c r="BG270" s="177">
        <f t="shared" si="76"/>
        <v>0</v>
      </c>
      <c r="BH270" s="177">
        <f t="shared" si="77"/>
        <v>0</v>
      </c>
      <c r="BI270" s="177">
        <f t="shared" si="78"/>
        <v>0</v>
      </c>
      <c r="BJ270" s="14" t="s">
        <v>91</v>
      </c>
      <c r="BK270" s="177">
        <f t="shared" si="79"/>
        <v>0</v>
      </c>
      <c r="BL270" s="14" t="s">
        <v>224</v>
      </c>
      <c r="BM270" s="176" t="s">
        <v>791</v>
      </c>
    </row>
    <row r="271" spans="1:65" s="2" customFormat="1" ht="16.5" customHeight="1">
      <c r="A271" s="29"/>
      <c r="B271" s="163"/>
      <c r="C271" s="183" t="s">
        <v>792</v>
      </c>
      <c r="D271" s="183" t="s">
        <v>424</v>
      </c>
      <c r="E271" s="184" t="s">
        <v>793</v>
      </c>
      <c r="F271" s="185" t="s">
        <v>794</v>
      </c>
      <c r="G271" s="186" t="s">
        <v>206</v>
      </c>
      <c r="H271" s="187">
        <v>1</v>
      </c>
      <c r="I271" s="188"/>
      <c r="J271" s="189">
        <f t="shared" si="70"/>
        <v>0</v>
      </c>
      <c r="K271" s="253"/>
      <c r="L271" s="255"/>
      <c r="M271" s="254" t="s">
        <v>1</v>
      </c>
      <c r="N271" s="193" t="s">
        <v>44</v>
      </c>
      <c r="O271" s="55"/>
      <c r="P271" s="174">
        <f t="shared" si="71"/>
        <v>0</v>
      </c>
      <c r="Q271" s="174">
        <v>0</v>
      </c>
      <c r="R271" s="174">
        <f t="shared" si="72"/>
        <v>0</v>
      </c>
      <c r="S271" s="174">
        <v>0</v>
      </c>
      <c r="T271" s="175">
        <f t="shared" si="7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6" t="s">
        <v>293</v>
      </c>
      <c r="AT271" s="176" t="s">
        <v>424</v>
      </c>
      <c r="AU271" s="176" t="s">
        <v>91</v>
      </c>
      <c r="AY271" s="14" t="s">
        <v>158</v>
      </c>
      <c r="BE271" s="177">
        <f t="shared" si="74"/>
        <v>0</v>
      </c>
      <c r="BF271" s="177">
        <f t="shared" si="75"/>
        <v>0</v>
      </c>
      <c r="BG271" s="177">
        <f t="shared" si="76"/>
        <v>0</v>
      </c>
      <c r="BH271" s="177">
        <f t="shared" si="77"/>
        <v>0</v>
      </c>
      <c r="BI271" s="177">
        <f t="shared" si="78"/>
        <v>0</v>
      </c>
      <c r="BJ271" s="14" t="s">
        <v>91</v>
      </c>
      <c r="BK271" s="177">
        <f t="shared" si="79"/>
        <v>0</v>
      </c>
      <c r="BL271" s="14" t="s">
        <v>224</v>
      </c>
      <c r="BM271" s="176" t="s">
        <v>795</v>
      </c>
    </row>
    <row r="272" spans="1:65" s="2" customFormat="1" ht="33" customHeight="1">
      <c r="A272" s="29"/>
      <c r="B272" s="163"/>
      <c r="C272" s="164" t="s">
        <v>796</v>
      </c>
      <c r="D272" s="164" t="s">
        <v>160</v>
      </c>
      <c r="E272" s="165" t="s">
        <v>797</v>
      </c>
      <c r="F272" s="166" t="s">
        <v>798</v>
      </c>
      <c r="G272" s="167" t="s">
        <v>163</v>
      </c>
      <c r="H272" s="168">
        <v>146.33500000000001</v>
      </c>
      <c r="I272" s="169"/>
      <c r="J272" s="170">
        <f t="shared" si="70"/>
        <v>0</v>
      </c>
      <c r="K272" s="249"/>
      <c r="L272" s="251"/>
      <c r="M272" s="250" t="s">
        <v>1</v>
      </c>
      <c r="N272" s="173" t="s">
        <v>44</v>
      </c>
      <c r="O272" s="55"/>
      <c r="P272" s="174">
        <f t="shared" si="71"/>
        <v>0</v>
      </c>
      <c r="Q272" s="174">
        <v>0</v>
      </c>
      <c r="R272" s="174">
        <f t="shared" si="72"/>
        <v>0</v>
      </c>
      <c r="S272" s="174">
        <v>0</v>
      </c>
      <c r="T272" s="175">
        <f t="shared" si="7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6" t="s">
        <v>224</v>
      </c>
      <c r="AT272" s="176" t="s">
        <v>160</v>
      </c>
      <c r="AU272" s="176" t="s">
        <v>91</v>
      </c>
      <c r="AY272" s="14" t="s">
        <v>158</v>
      </c>
      <c r="BE272" s="177">
        <f t="shared" si="74"/>
        <v>0</v>
      </c>
      <c r="BF272" s="177">
        <f t="shared" si="75"/>
        <v>0</v>
      </c>
      <c r="BG272" s="177">
        <f t="shared" si="76"/>
        <v>0</v>
      </c>
      <c r="BH272" s="177">
        <f t="shared" si="77"/>
        <v>0</v>
      </c>
      <c r="BI272" s="177">
        <f t="shared" si="78"/>
        <v>0</v>
      </c>
      <c r="BJ272" s="14" t="s">
        <v>91</v>
      </c>
      <c r="BK272" s="177">
        <f t="shared" si="79"/>
        <v>0</v>
      </c>
      <c r="BL272" s="14" t="s">
        <v>224</v>
      </c>
      <c r="BM272" s="176" t="s">
        <v>799</v>
      </c>
    </row>
    <row r="273" spans="1:65" s="2" customFormat="1" ht="33" customHeight="1">
      <c r="A273" s="29"/>
      <c r="B273" s="163"/>
      <c r="C273" s="183" t="s">
        <v>800</v>
      </c>
      <c r="D273" s="183" t="s">
        <v>424</v>
      </c>
      <c r="E273" s="184" t="s">
        <v>801</v>
      </c>
      <c r="F273" s="185" t="s">
        <v>802</v>
      </c>
      <c r="G273" s="186" t="s">
        <v>206</v>
      </c>
      <c r="H273" s="187">
        <v>0.97</v>
      </c>
      <c r="I273" s="188"/>
      <c r="J273" s="189">
        <f t="shared" si="70"/>
        <v>0</v>
      </c>
      <c r="K273" s="253"/>
      <c r="L273" s="255"/>
      <c r="M273" s="254" t="s">
        <v>1</v>
      </c>
      <c r="N273" s="193" t="s">
        <v>44</v>
      </c>
      <c r="O273" s="55"/>
      <c r="P273" s="174">
        <f t="shared" si="71"/>
        <v>0</v>
      </c>
      <c r="Q273" s="174">
        <v>1.4999999999999999E-4</v>
      </c>
      <c r="R273" s="174">
        <f t="shared" si="72"/>
        <v>1.4549999999999999E-4</v>
      </c>
      <c r="S273" s="174">
        <v>0</v>
      </c>
      <c r="T273" s="175">
        <f t="shared" si="7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6" t="s">
        <v>293</v>
      </c>
      <c r="AT273" s="176" t="s">
        <v>424</v>
      </c>
      <c r="AU273" s="176" t="s">
        <v>91</v>
      </c>
      <c r="AY273" s="14" t="s">
        <v>158</v>
      </c>
      <c r="BE273" s="177">
        <f t="shared" si="74"/>
        <v>0</v>
      </c>
      <c r="BF273" s="177">
        <f t="shared" si="75"/>
        <v>0</v>
      </c>
      <c r="BG273" s="177">
        <f t="shared" si="76"/>
        <v>0</v>
      </c>
      <c r="BH273" s="177">
        <f t="shared" si="77"/>
        <v>0</v>
      </c>
      <c r="BI273" s="177">
        <f t="shared" si="78"/>
        <v>0</v>
      </c>
      <c r="BJ273" s="14" t="s">
        <v>91</v>
      </c>
      <c r="BK273" s="177">
        <f t="shared" si="79"/>
        <v>0</v>
      </c>
      <c r="BL273" s="14" t="s">
        <v>224</v>
      </c>
      <c r="BM273" s="176" t="s">
        <v>803</v>
      </c>
    </row>
    <row r="274" spans="1:65" s="2" customFormat="1" ht="16.5" customHeight="1">
      <c r="A274" s="29"/>
      <c r="B274" s="163"/>
      <c r="C274" s="183" t="s">
        <v>804</v>
      </c>
      <c r="D274" s="183" t="s">
        <v>424</v>
      </c>
      <c r="E274" s="184" t="s">
        <v>789</v>
      </c>
      <c r="F274" s="185" t="s">
        <v>790</v>
      </c>
      <c r="G274" s="186" t="s">
        <v>163</v>
      </c>
      <c r="H274" s="187">
        <v>168.285</v>
      </c>
      <c r="I274" s="188"/>
      <c r="J274" s="189">
        <f t="shared" si="70"/>
        <v>0</v>
      </c>
      <c r="K274" s="253"/>
      <c r="L274" s="255"/>
      <c r="M274" s="254" t="s">
        <v>1</v>
      </c>
      <c r="N274" s="193" t="s">
        <v>44</v>
      </c>
      <c r="O274" s="55"/>
      <c r="P274" s="174">
        <f t="shared" si="71"/>
        <v>0</v>
      </c>
      <c r="Q274" s="174">
        <v>1.9E-3</v>
      </c>
      <c r="R274" s="174">
        <f t="shared" si="72"/>
        <v>0.31974150000000001</v>
      </c>
      <c r="S274" s="174">
        <v>0</v>
      </c>
      <c r="T274" s="175">
        <f t="shared" si="7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6" t="s">
        <v>293</v>
      </c>
      <c r="AT274" s="176" t="s">
        <v>424</v>
      </c>
      <c r="AU274" s="176" t="s">
        <v>91</v>
      </c>
      <c r="AY274" s="14" t="s">
        <v>158</v>
      </c>
      <c r="BE274" s="177">
        <f t="shared" si="74"/>
        <v>0</v>
      </c>
      <c r="BF274" s="177">
        <f t="shared" si="75"/>
        <v>0</v>
      </c>
      <c r="BG274" s="177">
        <f t="shared" si="76"/>
        <v>0</v>
      </c>
      <c r="BH274" s="177">
        <f t="shared" si="77"/>
        <v>0</v>
      </c>
      <c r="BI274" s="177">
        <f t="shared" si="78"/>
        <v>0</v>
      </c>
      <c r="BJ274" s="14" t="s">
        <v>91</v>
      </c>
      <c r="BK274" s="177">
        <f t="shared" si="79"/>
        <v>0</v>
      </c>
      <c r="BL274" s="14" t="s">
        <v>224</v>
      </c>
      <c r="BM274" s="176" t="s">
        <v>805</v>
      </c>
    </row>
    <row r="275" spans="1:65" s="2" customFormat="1" ht="16.5" customHeight="1">
      <c r="A275" s="29"/>
      <c r="B275" s="163"/>
      <c r="C275" s="183" t="s">
        <v>806</v>
      </c>
      <c r="D275" s="183" t="s">
        <v>424</v>
      </c>
      <c r="E275" s="184" t="s">
        <v>807</v>
      </c>
      <c r="F275" s="185" t="s">
        <v>794</v>
      </c>
      <c r="G275" s="186" t="s">
        <v>206</v>
      </c>
      <c r="H275" s="187">
        <v>1</v>
      </c>
      <c r="I275" s="188"/>
      <c r="J275" s="189">
        <f t="shared" si="70"/>
        <v>0</v>
      </c>
      <c r="K275" s="253"/>
      <c r="L275" s="255"/>
      <c r="M275" s="254" t="s">
        <v>1</v>
      </c>
      <c r="N275" s="193" t="s">
        <v>44</v>
      </c>
      <c r="O275" s="55"/>
      <c r="P275" s="174">
        <f t="shared" si="71"/>
        <v>0</v>
      </c>
      <c r="Q275" s="174">
        <v>0</v>
      </c>
      <c r="R275" s="174">
        <f t="shared" si="72"/>
        <v>0</v>
      </c>
      <c r="S275" s="174">
        <v>0</v>
      </c>
      <c r="T275" s="175">
        <f t="shared" si="7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76" t="s">
        <v>293</v>
      </c>
      <c r="AT275" s="176" t="s">
        <v>424</v>
      </c>
      <c r="AU275" s="176" t="s">
        <v>91</v>
      </c>
      <c r="AY275" s="14" t="s">
        <v>158</v>
      </c>
      <c r="BE275" s="177">
        <f t="shared" si="74"/>
        <v>0</v>
      </c>
      <c r="BF275" s="177">
        <f t="shared" si="75"/>
        <v>0</v>
      </c>
      <c r="BG275" s="177">
        <f t="shared" si="76"/>
        <v>0</v>
      </c>
      <c r="BH275" s="177">
        <f t="shared" si="77"/>
        <v>0</v>
      </c>
      <c r="BI275" s="177">
        <f t="shared" si="78"/>
        <v>0</v>
      </c>
      <c r="BJ275" s="14" t="s">
        <v>91</v>
      </c>
      <c r="BK275" s="177">
        <f t="shared" si="79"/>
        <v>0</v>
      </c>
      <c r="BL275" s="14" t="s">
        <v>224</v>
      </c>
      <c r="BM275" s="176" t="s">
        <v>808</v>
      </c>
    </row>
    <row r="276" spans="1:65" s="2" customFormat="1" ht="21.75" customHeight="1">
      <c r="A276" s="29"/>
      <c r="B276" s="163"/>
      <c r="C276" s="164" t="s">
        <v>809</v>
      </c>
      <c r="D276" s="164" t="s">
        <v>160</v>
      </c>
      <c r="E276" s="165" t="s">
        <v>810</v>
      </c>
      <c r="F276" s="166" t="s">
        <v>811</v>
      </c>
      <c r="G276" s="167" t="s">
        <v>764</v>
      </c>
      <c r="H276" s="198"/>
      <c r="I276" s="169"/>
      <c r="J276" s="170">
        <f t="shared" si="70"/>
        <v>0</v>
      </c>
      <c r="K276" s="249"/>
      <c r="L276" s="251"/>
      <c r="M276" s="250" t="s">
        <v>1</v>
      </c>
      <c r="N276" s="173" t="s">
        <v>44</v>
      </c>
      <c r="O276" s="55"/>
      <c r="P276" s="174">
        <f t="shared" si="71"/>
        <v>0</v>
      </c>
      <c r="Q276" s="174">
        <v>0</v>
      </c>
      <c r="R276" s="174">
        <f t="shared" si="72"/>
        <v>0</v>
      </c>
      <c r="S276" s="174">
        <v>0</v>
      </c>
      <c r="T276" s="175">
        <f t="shared" si="7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6" t="s">
        <v>224</v>
      </c>
      <c r="AT276" s="176" t="s">
        <v>160</v>
      </c>
      <c r="AU276" s="176" t="s">
        <v>91</v>
      </c>
      <c r="AY276" s="14" t="s">
        <v>158</v>
      </c>
      <c r="BE276" s="177">
        <f t="shared" si="74"/>
        <v>0</v>
      </c>
      <c r="BF276" s="177">
        <f t="shared" si="75"/>
        <v>0</v>
      </c>
      <c r="BG276" s="177">
        <f t="shared" si="76"/>
        <v>0</v>
      </c>
      <c r="BH276" s="177">
        <f t="shared" si="77"/>
        <v>0</v>
      </c>
      <c r="BI276" s="177">
        <f t="shared" si="78"/>
        <v>0</v>
      </c>
      <c r="BJ276" s="14" t="s">
        <v>91</v>
      </c>
      <c r="BK276" s="177">
        <f t="shared" si="79"/>
        <v>0</v>
      </c>
      <c r="BL276" s="14" t="s">
        <v>224</v>
      </c>
      <c r="BM276" s="176" t="s">
        <v>812</v>
      </c>
    </row>
    <row r="277" spans="1:65" s="12" customFormat="1" ht="22.9" customHeight="1">
      <c r="B277" s="150"/>
      <c r="D277" s="151" t="s">
        <v>77</v>
      </c>
      <c r="E277" s="161" t="s">
        <v>813</v>
      </c>
      <c r="F277" s="161" t="s">
        <v>814</v>
      </c>
      <c r="I277" s="153"/>
      <c r="J277" s="162">
        <f>BK277</f>
        <v>0</v>
      </c>
      <c r="L277" s="150"/>
      <c r="M277" s="155"/>
      <c r="N277" s="156"/>
      <c r="O277" s="156"/>
      <c r="P277" s="157">
        <f>SUM(P278:P295)</f>
        <v>0</v>
      </c>
      <c r="Q277" s="156"/>
      <c r="R277" s="157">
        <f>SUM(R278:R295)</f>
        <v>1.9973484699999997</v>
      </c>
      <c r="S277" s="156"/>
      <c r="T277" s="158">
        <f>SUM(T278:T295)</f>
        <v>0</v>
      </c>
      <c r="AR277" s="151" t="s">
        <v>91</v>
      </c>
      <c r="AT277" s="159" t="s">
        <v>77</v>
      </c>
      <c r="AU277" s="159" t="s">
        <v>85</v>
      </c>
      <c r="AY277" s="151" t="s">
        <v>158</v>
      </c>
      <c r="BK277" s="160">
        <f>SUM(BK278:BK295)</f>
        <v>0</v>
      </c>
    </row>
    <row r="278" spans="1:65" s="2" customFormat="1" ht="16.5" customHeight="1">
      <c r="A278" s="29"/>
      <c r="B278" s="163"/>
      <c r="C278" s="164" t="s">
        <v>815</v>
      </c>
      <c r="D278" s="164" t="s">
        <v>160</v>
      </c>
      <c r="E278" s="165" t="s">
        <v>816</v>
      </c>
      <c r="F278" s="166" t="s">
        <v>817</v>
      </c>
      <c r="G278" s="167" t="s">
        <v>163</v>
      </c>
      <c r="H278" s="168">
        <v>117.82</v>
      </c>
      <c r="I278" s="169"/>
      <c r="J278" s="170">
        <f>ROUND(I278*H278,2)</f>
        <v>0</v>
      </c>
      <c r="K278" s="249"/>
      <c r="L278" s="251"/>
      <c r="M278" s="250" t="s">
        <v>1</v>
      </c>
      <c r="N278" s="173" t="s">
        <v>44</v>
      </c>
      <c r="O278" s="55"/>
      <c r="P278" s="174">
        <f>O278*H278</f>
        <v>0</v>
      </c>
      <c r="Q278" s="174">
        <v>0</v>
      </c>
      <c r="R278" s="174">
        <f>Q278*H278</f>
        <v>0</v>
      </c>
      <c r="S278" s="174">
        <v>0</v>
      </c>
      <c r="T278" s="175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6" t="s">
        <v>224</v>
      </c>
      <c r="AT278" s="176" t="s">
        <v>160</v>
      </c>
      <c r="AU278" s="176" t="s">
        <v>91</v>
      </c>
      <c r="AY278" s="14" t="s">
        <v>158</v>
      </c>
      <c r="BE278" s="177">
        <f>IF(N278="základná",J278,0)</f>
        <v>0</v>
      </c>
      <c r="BF278" s="177">
        <f>IF(N278="znížená",J278,0)</f>
        <v>0</v>
      </c>
      <c r="BG278" s="177">
        <f>IF(N278="zákl. prenesená",J278,0)</f>
        <v>0</v>
      </c>
      <c r="BH278" s="177">
        <f>IF(N278="zníž. prenesená",J278,0)</f>
        <v>0</v>
      </c>
      <c r="BI278" s="177">
        <f>IF(N278="nulová",J278,0)</f>
        <v>0</v>
      </c>
      <c r="BJ278" s="14" t="s">
        <v>91</v>
      </c>
      <c r="BK278" s="177">
        <f>ROUND(I278*H278,2)</f>
        <v>0</v>
      </c>
      <c r="BL278" s="14" t="s">
        <v>224</v>
      </c>
      <c r="BM278" s="176" t="s">
        <v>818</v>
      </c>
    </row>
    <row r="279" spans="1:65" s="2" customFormat="1" ht="16.5" customHeight="1">
      <c r="A279" s="29"/>
      <c r="B279" s="163"/>
      <c r="C279" s="183" t="s">
        <v>819</v>
      </c>
      <c r="D279" s="183" t="s">
        <v>424</v>
      </c>
      <c r="E279" s="184" t="s">
        <v>820</v>
      </c>
      <c r="F279" s="185" t="s">
        <v>821</v>
      </c>
      <c r="G279" s="186" t="s">
        <v>163</v>
      </c>
      <c r="H279" s="187">
        <v>135.49299999999999</v>
      </c>
      <c r="I279" s="188"/>
      <c r="J279" s="189">
        <f>ROUND(I279*H279,2)</f>
        <v>0</v>
      </c>
      <c r="K279" s="253"/>
      <c r="L279" s="255"/>
      <c r="M279" s="254" t="s">
        <v>1</v>
      </c>
      <c r="N279" s="193" t="s">
        <v>44</v>
      </c>
      <c r="O279" s="55"/>
      <c r="P279" s="174">
        <f>O279*H279</f>
        <v>0</v>
      </c>
      <c r="Q279" s="174">
        <v>1E-4</v>
      </c>
      <c r="R279" s="174">
        <f>Q279*H279</f>
        <v>1.35493E-2</v>
      </c>
      <c r="S279" s="174">
        <v>0</v>
      </c>
      <c r="T279" s="175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6" t="s">
        <v>293</v>
      </c>
      <c r="AT279" s="176" t="s">
        <v>424</v>
      </c>
      <c r="AU279" s="176" t="s">
        <v>91</v>
      </c>
      <c r="AY279" s="14" t="s">
        <v>158</v>
      </c>
      <c r="BE279" s="177">
        <f>IF(N279="základná",J279,0)</f>
        <v>0</v>
      </c>
      <c r="BF279" s="177">
        <f>IF(N279="znížená",J279,0)</f>
        <v>0</v>
      </c>
      <c r="BG279" s="177">
        <f>IF(N279="zákl. prenesená",J279,0)</f>
        <v>0</v>
      </c>
      <c r="BH279" s="177">
        <f>IF(N279="zníž. prenesená",J279,0)</f>
        <v>0</v>
      </c>
      <c r="BI279" s="177">
        <f>IF(N279="nulová",J279,0)</f>
        <v>0</v>
      </c>
      <c r="BJ279" s="14" t="s">
        <v>91</v>
      </c>
      <c r="BK279" s="177">
        <f>ROUND(I279*H279,2)</f>
        <v>0</v>
      </c>
      <c r="BL279" s="14" t="s">
        <v>224</v>
      </c>
      <c r="BM279" s="176" t="s">
        <v>822</v>
      </c>
    </row>
    <row r="280" spans="1:65" s="2" customFormat="1" ht="19.5">
      <c r="A280" s="29"/>
      <c r="B280" s="30"/>
      <c r="C280" s="29"/>
      <c r="D280" s="194" t="s">
        <v>715</v>
      </c>
      <c r="E280" s="29"/>
      <c r="F280" s="195" t="s">
        <v>716</v>
      </c>
      <c r="G280" s="29"/>
      <c r="H280" s="29"/>
      <c r="I280" s="98"/>
      <c r="J280" s="29"/>
      <c r="K280" s="29"/>
      <c r="L280" s="30"/>
      <c r="M280" s="196"/>
      <c r="N280" s="197"/>
      <c r="O280" s="55"/>
      <c r="P280" s="55"/>
      <c r="Q280" s="55"/>
      <c r="R280" s="55"/>
      <c r="S280" s="55"/>
      <c r="T280" s="56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715</v>
      </c>
      <c r="AU280" s="14" t="s">
        <v>91</v>
      </c>
    </row>
    <row r="281" spans="1:65" s="2" customFormat="1" ht="21.75" customHeight="1">
      <c r="A281" s="29"/>
      <c r="B281" s="163"/>
      <c r="C281" s="164" t="s">
        <v>823</v>
      </c>
      <c r="D281" s="164" t="s">
        <v>160</v>
      </c>
      <c r="E281" s="165" t="s">
        <v>824</v>
      </c>
      <c r="F281" s="166" t="s">
        <v>825</v>
      </c>
      <c r="G281" s="167" t="s">
        <v>163</v>
      </c>
      <c r="H281" s="168">
        <v>117.82</v>
      </c>
      <c r="I281" s="169"/>
      <c r="J281" s="170">
        <f>ROUND(I281*H281,2)</f>
        <v>0</v>
      </c>
      <c r="K281" s="249"/>
      <c r="L281" s="251"/>
      <c r="M281" s="250" t="s">
        <v>1</v>
      </c>
      <c r="N281" s="173" t="s">
        <v>44</v>
      </c>
      <c r="O281" s="55"/>
      <c r="P281" s="174">
        <f>O281*H281</f>
        <v>0</v>
      </c>
      <c r="Q281" s="174">
        <v>0</v>
      </c>
      <c r="R281" s="174">
        <f>Q281*H281</f>
        <v>0</v>
      </c>
      <c r="S281" s="174">
        <v>0</v>
      </c>
      <c r="T281" s="175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6" t="s">
        <v>224</v>
      </c>
      <c r="AT281" s="176" t="s">
        <v>160</v>
      </c>
      <c r="AU281" s="176" t="s">
        <v>91</v>
      </c>
      <c r="AY281" s="14" t="s">
        <v>158</v>
      </c>
      <c r="BE281" s="177">
        <f>IF(N281="základná",J281,0)</f>
        <v>0</v>
      </c>
      <c r="BF281" s="177">
        <f>IF(N281="znížená",J281,0)</f>
        <v>0</v>
      </c>
      <c r="BG281" s="177">
        <f>IF(N281="zákl. prenesená",J281,0)</f>
        <v>0</v>
      </c>
      <c r="BH281" s="177">
        <f>IF(N281="zníž. prenesená",J281,0)</f>
        <v>0</v>
      </c>
      <c r="BI281" s="177">
        <f>IF(N281="nulová",J281,0)</f>
        <v>0</v>
      </c>
      <c r="BJ281" s="14" t="s">
        <v>91</v>
      </c>
      <c r="BK281" s="177">
        <f>ROUND(I281*H281,2)</f>
        <v>0</v>
      </c>
      <c r="BL281" s="14" t="s">
        <v>224</v>
      </c>
      <c r="BM281" s="176" t="s">
        <v>826</v>
      </c>
    </row>
    <row r="282" spans="1:65" s="2" customFormat="1" ht="16.5" customHeight="1">
      <c r="A282" s="29"/>
      <c r="B282" s="163"/>
      <c r="C282" s="183" t="s">
        <v>827</v>
      </c>
      <c r="D282" s="183" t="s">
        <v>424</v>
      </c>
      <c r="E282" s="184" t="s">
        <v>828</v>
      </c>
      <c r="F282" s="185" t="s">
        <v>829</v>
      </c>
      <c r="G282" s="186" t="s">
        <v>163</v>
      </c>
      <c r="H282" s="187">
        <v>37.822000000000003</v>
      </c>
      <c r="I282" s="188"/>
      <c r="J282" s="189">
        <f>ROUND(I282*H282,2)</f>
        <v>0</v>
      </c>
      <c r="K282" s="253"/>
      <c r="L282" s="255"/>
      <c r="M282" s="254" t="s">
        <v>1</v>
      </c>
      <c r="N282" s="193" t="s">
        <v>44</v>
      </c>
      <c r="O282" s="55"/>
      <c r="P282" s="174">
        <f>O282*H282</f>
        <v>0</v>
      </c>
      <c r="Q282" s="174">
        <v>2.65E-3</v>
      </c>
      <c r="R282" s="174">
        <f>Q282*H282</f>
        <v>0.10022830000000001</v>
      </c>
      <c r="S282" s="174">
        <v>0</v>
      </c>
      <c r="T282" s="175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6" t="s">
        <v>293</v>
      </c>
      <c r="AT282" s="176" t="s">
        <v>424</v>
      </c>
      <c r="AU282" s="176" t="s">
        <v>91</v>
      </c>
      <c r="AY282" s="14" t="s">
        <v>158</v>
      </c>
      <c r="BE282" s="177">
        <f>IF(N282="základná",J282,0)</f>
        <v>0</v>
      </c>
      <c r="BF282" s="177">
        <f>IF(N282="znížená",J282,0)</f>
        <v>0</v>
      </c>
      <c r="BG282" s="177">
        <f>IF(N282="zákl. prenesená",J282,0)</f>
        <v>0</v>
      </c>
      <c r="BH282" s="177">
        <f>IF(N282="zníž. prenesená",J282,0)</f>
        <v>0</v>
      </c>
      <c r="BI282" s="177">
        <f>IF(N282="nulová",J282,0)</f>
        <v>0</v>
      </c>
      <c r="BJ282" s="14" t="s">
        <v>91</v>
      </c>
      <c r="BK282" s="177">
        <f>ROUND(I282*H282,2)</f>
        <v>0</v>
      </c>
      <c r="BL282" s="14" t="s">
        <v>224</v>
      </c>
      <c r="BM282" s="176" t="s">
        <v>830</v>
      </c>
    </row>
    <row r="283" spans="1:65" s="2" customFormat="1" ht="16.5" customHeight="1">
      <c r="A283" s="29"/>
      <c r="B283" s="163"/>
      <c r="C283" s="183" t="s">
        <v>831</v>
      </c>
      <c r="D283" s="183" t="s">
        <v>424</v>
      </c>
      <c r="E283" s="184" t="s">
        <v>832</v>
      </c>
      <c r="F283" s="185" t="s">
        <v>833</v>
      </c>
      <c r="G283" s="186" t="s">
        <v>163</v>
      </c>
      <c r="H283" s="187">
        <v>82.355000000000004</v>
      </c>
      <c r="I283" s="188"/>
      <c r="J283" s="189">
        <f>ROUND(I283*H283,2)</f>
        <v>0</v>
      </c>
      <c r="K283" s="253"/>
      <c r="L283" s="255"/>
      <c r="M283" s="254" t="s">
        <v>1</v>
      </c>
      <c r="N283" s="193" t="s">
        <v>44</v>
      </c>
      <c r="O283" s="55"/>
      <c r="P283" s="174">
        <f>O283*H283</f>
        <v>0</v>
      </c>
      <c r="Q283" s="174">
        <v>1.06E-3</v>
      </c>
      <c r="R283" s="174">
        <f>Q283*H283</f>
        <v>8.7296300000000007E-2</v>
      </c>
      <c r="S283" s="174">
        <v>0</v>
      </c>
      <c r="T283" s="175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6" t="s">
        <v>293</v>
      </c>
      <c r="AT283" s="176" t="s">
        <v>424</v>
      </c>
      <c r="AU283" s="176" t="s">
        <v>91</v>
      </c>
      <c r="AY283" s="14" t="s">
        <v>158</v>
      </c>
      <c r="BE283" s="177">
        <f>IF(N283="základná",J283,0)</f>
        <v>0</v>
      </c>
      <c r="BF283" s="177">
        <f>IF(N283="znížená",J283,0)</f>
        <v>0</v>
      </c>
      <c r="BG283" s="177">
        <f>IF(N283="zákl. prenesená",J283,0)</f>
        <v>0</v>
      </c>
      <c r="BH283" s="177">
        <f>IF(N283="zníž. prenesená",J283,0)</f>
        <v>0</v>
      </c>
      <c r="BI283" s="177">
        <f>IF(N283="nulová",J283,0)</f>
        <v>0</v>
      </c>
      <c r="BJ283" s="14" t="s">
        <v>91</v>
      </c>
      <c r="BK283" s="177">
        <f>ROUND(I283*H283,2)</f>
        <v>0</v>
      </c>
      <c r="BL283" s="14" t="s">
        <v>224</v>
      </c>
      <c r="BM283" s="176" t="s">
        <v>834</v>
      </c>
    </row>
    <row r="284" spans="1:65" s="2" customFormat="1" ht="16.5" customHeight="1">
      <c r="A284" s="29"/>
      <c r="B284" s="163"/>
      <c r="C284" s="164" t="s">
        <v>835</v>
      </c>
      <c r="D284" s="164" t="s">
        <v>160</v>
      </c>
      <c r="E284" s="165" t="s">
        <v>836</v>
      </c>
      <c r="F284" s="166" t="s">
        <v>837</v>
      </c>
      <c r="G284" s="167" t="s">
        <v>163</v>
      </c>
      <c r="H284" s="168">
        <v>25.434999999999999</v>
      </c>
      <c r="I284" s="169"/>
      <c r="J284" s="170">
        <f>ROUND(I284*H284,2)</f>
        <v>0</v>
      </c>
      <c r="K284" s="249"/>
      <c r="L284" s="251"/>
      <c r="M284" s="250" t="s">
        <v>1</v>
      </c>
      <c r="N284" s="173" t="s">
        <v>44</v>
      </c>
      <c r="O284" s="55"/>
      <c r="P284" s="174">
        <f>O284*H284</f>
        <v>0</v>
      </c>
      <c r="Q284" s="174">
        <v>1.0000000000000001E-5</v>
      </c>
      <c r="R284" s="174">
        <f>Q284*H284</f>
        <v>2.5435000000000003E-4</v>
      </c>
      <c r="S284" s="174">
        <v>0</v>
      </c>
      <c r="T284" s="175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6" t="s">
        <v>224</v>
      </c>
      <c r="AT284" s="176" t="s">
        <v>160</v>
      </c>
      <c r="AU284" s="176" t="s">
        <v>91</v>
      </c>
      <c r="AY284" s="14" t="s">
        <v>158</v>
      </c>
      <c r="BE284" s="177">
        <f>IF(N284="základná",J284,0)</f>
        <v>0</v>
      </c>
      <c r="BF284" s="177">
        <f>IF(N284="znížená",J284,0)</f>
        <v>0</v>
      </c>
      <c r="BG284" s="177">
        <f>IF(N284="zákl. prenesená",J284,0)</f>
        <v>0</v>
      </c>
      <c r="BH284" s="177">
        <f>IF(N284="zníž. prenesená",J284,0)</f>
        <v>0</v>
      </c>
      <c r="BI284" s="177">
        <f>IF(N284="nulová",J284,0)</f>
        <v>0</v>
      </c>
      <c r="BJ284" s="14" t="s">
        <v>91</v>
      </c>
      <c r="BK284" s="177">
        <f>ROUND(I284*H284,2)</f>
        <v>0</v>
      </c>
      <c r="BL284" s="14" t="s">
        <v>224</v>
      </c>
      <c r="BM284" s="176" t="s">
        <v>838</v>
      </c>
    </row>
    <row r="285" spans="1:65" s="2" customFormat="1" ht="16.5" customHeight="1">
      <c r="A285" s="29"/>
      <c r="B285" s="163"/>
      <c r="C285" s="183" t="s">
        <v>839</v>
      </c>
      <c r="D285" s="183" t="s">
        <v>424</v>
      </c>
      <c r="E285" s="184" t="s">
        <v>840</v>
      </c>
      <c r="F285" s="185" t="s">
        <v>841</v>
      </c>
      <c r="G285" s="186" t="s">
        <v>163</v>
      </c>
      <c r="H285" s="187">
        <v>29.25</v>
      </c>
      <c r="I285" s="188"/>
      <c r="J285" s="189">
        <f>ROUND(I285*H285,2)</f>
        <v>0</v>
      </c>
      <c r="K285" s="253"/>
      <c r="L285" s="255"/>
      <c r="M285" s="254" t="s">
        <v>1</v>
      </c>
      <c r="N285" s="193" t="s">
        <v>44</v>
      </c>
      <c r="O285" s="55"/>
      <c r="P285" s="174">
        <f>O285*H285</f>
        <v>0</v>
      </c>
      <c r="Q285" s="174">
        <v>1.3999999999999999E-4</v>
      </c>
      <c r="R285" s="174">
        <f>Q285*H285</f>
        <v>4.0949999999999997E-3</v>
      </c>
      <c r="S285" s="174">
        <v>0</v>
      </c>
      <c r="T285" s="17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6" t="s">
        <v>293</v>
      </c>
      <c r="AT285" s="176" t="s">
        <v>424</v>
      </c>
      <c r="AU285" s="176" t="s">
        <v>91</v>
      </c>
      <c r="AY285" s="14" t="s">
        <v>158</v>
      </c>
      <c r="BE285" s="177">
        <f>IF(N285="základná",J285,0)</f>
        <v>0</v>
      </c>
      <c r="BF285" s="177">
        <f>IF(N285="znížená",J285,0)</f>
        <v>0</v>
      </c>
      <c r="BG285" s="177">
        <f>IF(N285="zákl. prenesená",J285,0)</f>
        <v>0</v>
      </c>
      <c r="BH285" s="177">
        <f>IF(N285="zníž. prenesená",J285,0)</f>
        <v>0</v>
      </c>
      <c r="BI285" s="177">
        <f>IF(N285="nulová",J285,0)</f>
        <v>0</v>
      </c>
      <c r="BJ285" s="14" t="s">
        <v>91</v>
      </c>
      <c r="BK285" s="177">
        <f>ROUND(I285*H285,2)</f>
        <v>0</v>
      </c>
      <c r="BL285" s="14" t="s">
        <v>224</v>
      </c>
      <c r="BM285" s="176" t="s">
        <v>842</v>
      </c>
    </row>
    <row r="286" spans="1:65" s="2" customFormat="1" ht="78">
      <c r="A286" s="29"/>
      <c r="B286" s="30"/>
      <c r="C286" s="29"/>
      <c r="D286" s="194" t="s">
        <v>715</v>
      </c>
      <c r="E286" s="29"/>
      <c r="F286" s="195" t="s">
        <v>843</v>
      </c>
      <c r="G286" s="29"/>
      <c r="H286" s="29"/>
      <c r="I286" s="98"/>
      <c r="J286" s="29"/>
      <c r="K286" s="29"/>
      <c r="L286" s="30"/>
      <c r="M286" s="196"/>
      <c r="N286" s="197"/>
      <c r="O286" s="55"/>
      <c r="P286" s="55"/>
      <c r="Q286" s="55"/>
      <c r="R286" s="55"/>
      <c r="S286" s="55"/>
      <c r="T286" s="56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715</v>
      </c>
      <c r="AU286" s="14" t="s">
        <v>91</v>
      </c>
    </row>
    <row r="287" spans="1:65" s="2" customFormat="1" ht="21.75" customHeight="1">
      <c r="A287" s="29"/>
      <c r="B287" s="163"/>
      <c r="C287" s="164" t="s">
        <v>844</v>
      </c>
      <c r="D287" s="164" t="s">
        <v>160</v>
      </c>
      <c r="E287" s="165" t="s">
        <v>845</v>
      </c>
      <c r="F287" s="166" t="s">
        <v>846</v>
      </c>
      <c r="G287" s="167" t="s">
        <v>163</v>
      </c>
      <c r="H287" s="168">
        <v>114.19</v>
      </c>
      <c r="I287" s="169"/>
      <c r="J287" s="170">
        <f>ROUND(I287*H287,2)</f>
        <v>0</v>
      </c>
      <c r="K287" s="249"/>
      <c r="L287" s="251"/>
      <c r="M287" s="250" t="s">
        <v>1</v>
      </c>
      <c r="N287" s="173" t="s">
        <v>44</v>
      </c>
      <c r="O287" s="55"/>
      <c r="P287" s="174">
        <f>O287*H287</f>
        <v>0</v>
      </c>
      <c r="Q287" s="174">
        <v>4.28E-3</v>
      </c>
      <c r="R287" s="174">
        <f>Q287*H287</f>
        <v>0.48873319999999998</v>
      </c>
      <c r="S287" s="174">
        <v>0</v>
      </c>
      <c r="T287" s="175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6" t="s">
        <v>224</v>
      </c>
      <c r="AT287" s="176" t="s">
        <v>160</v>
      </c>
      <c r="AU287" s="176" t="s">
        <v>91</v>
      </c>
      <c r="AY287" s="14" t="s">
        <v>158</v>
      </c>
      <c r="BE287" s="177">
        <f>IF(N287="základná",J287,0)</f>
        <v>0</v>
      </c>
      <c r="BF287" s="177">
        <f>IF(N287="znížená",J287,0)</f>
        <v>0</v>
      </c>
      <c r="BG287" s="177">
        <f>IF(N287="zákl. prenesená",J287,0)</f>
        <v>0</v>
      </c>
      <c r="BH287" s="177">
        <f>IF(N287="zníž. prenesená",J287,0)</f>
        <v>0</v>
      </c>
      <c r="BI287" s="177">
        <f>IF(N287="nulová",J287,0)</f>
        <v>0</v>
      </c>
      <c r="BJ287" s="14" t="s">
        <v>91</v>
      </c>
      <c r="BK287" s="177">
        <f>ROUND(I287*H287,2)</f>
        <v>0</v>
      </c>
      <c r="BL287" s="14" t="s">
        <v>224</v>
      </c>
      <c r="BM287" s="176" t="s">
        <v>847</v>
      </c>
    </row>
    <row r="288" spans="1:65" s="2" customFormat="1" ht="16.5" customHeight="1">
      <c r="A288" s="29"/>
      <c r="B288" s="163"/>
      <c r="C288" s="183" t="s">
        <v>848</v>
      </c>
      <c r="D288" s="183" t="s">
        <v>424</v>
      </c>
      <c r="E288" s="184" t="s">
        <v>849</v>
      </c>
      <c r="F288" s="185" t="s">
        <v>850</v>
      </c>
      <c r="G288" s="186" t="s">
        <v>163</v>
      </c>
      <c r="H288" s="187">
        <v>54.764000000000003</v>
      </c>
      <c r="I288" s="188"/>
      <c r="J288" s="189">
        <f>ROUND(I288*H288,2)</f>
        <v>0</v>
      </c>
      <c r="K288" s="253"/>
      <c r="L288" s="255"/>
      <c r="M288" s="254" t="s">
        <v>1</v>
      </c>
      <c r="N288" s="193" t="s">
        <v>44</v>
      </c>
      <c r="O288" s="55"/>
      <c r="P288" s="174">
        <f>O288*H288</f>
        <v>0</v>
      </c>
      <c r="Q288" s="174">
        <v>2.64E-3</v>
      </c>
      <c r="R288" s="174">
        <f>Q288*H288</f>
        <v>0.14457696</v>
      </c>
      <c r="S288" s="174">
        <v>0</v>
      </c>
      <c r="T288" s="175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6" t="s">
        <v>293</v>
      </c>
      <c r="AT288" s="176" t="s">
        <v>424</v>
      </c>
      <c r="AU288" s="176" t="s">
        <v>91</v>
      </c>
      <c r="AY288" s="14" t="s">
        <v>158</v>
      </c>
      <c r="BE288" s="177">
        <f>IF(N288="základná",J288,0)</f>
        <v>0</v>
      </c>
      <c r="BF288" s="177">
        <f>IF(N288="znížená",J288,0)</f>
        <v>0</v>
      </c>
      <c r="BG288" s="177">
        <f>IF(N288="zákl. prenesená",J288,0)</f>
        <v>0</v>
      </c>
      <c r="BH288" s="177">
        <f>IF(N288="zníž. prenesená",J288,0)</f>
        <v>0</v>
      </c>
      <c r="BI288" s="177">
        <f>IF(N288="nulová",J288,0)</f>
        <v>0</v>
      </c>
      <c r="BJ288" s="14" t="s">
        <v>91</v>
      </c>
      <c r="BK288" s="177">
        <f>ROUND(I288*H288,2)</f>
        <v>0</v>
      </c>
      <c r="BL288" s="14" t="s">
        <v>224</v>
      </c>
      <c r="BM288" s="176" t="s">
        <v>851</v>
      </c>
    </row>
    <row r="289" spans="1:65" s="2" customFormat="1" ht="21.75" customHeight="1">
      <c r="A289" s="29"/>
      <c r="B289" s="163"/>
      <c r="C289" s="183" t="s">
        <v>852</v>
      </c>
      <c r="D289" s="183" t="s">
        <v>424</v>
      </c>
      <c r="E289" s="184" t="s">
        <v>853</v>
      </c>
      <c r="F289" s="185" t="s">
        <v>2501</v>
      </c>
      <c r="G289" s="186" t="s">
        <v>163</v>
      </c>
      <c r="H289" s="187">
        <v>29.713000000000001</v>
      </c>
      <c r="I289" s="188"/>
      <c r="J289" s="189">
        <f>ROUND(I289*H289,2)</f>
        <v>0</v>
      </c>
      <c r="K289" s="253"/>
      <c r="L289" s="255"/>
      <c r="M289" s="254" t="s">
        <v>1</v>
      </c>
      <c r="N289" s="193" t="s">
        <v>44</v>
      </c>
      <c r="O289" s="55"/>
      <c r="P289" s="174">
        <f>O289*H289</f>
        <v>0</v>
      </c>
      <c r="Q289" s="174">
        <v>5.94E-3</v>
      </c>
      <c r="R289" s="174">
        <f>Q289*H289</f>
        <v>0.17649522000000001</v>
      </c>
      <c r="S289" s="174">
        <v>0</v>
      </c>
      <c r="T289" s="175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6" t="s">
        <v>293</v>
      </c>
      <c r="AT289" s="176" t="s">
        <v>424</v>
      </c>
      <c r="AU289" s="176" t="s">
        <v>91</v>
      </c>
      <c r="AY289" s="14" t="s">
        <v>158</v>
      </c>
      <c r="BE289" s="177">
        <f>IF(N289="základná",J289,0)</f>
        <v>0</v>
      </c>
      <c r="BF289" s="177">
        <f>IF(N289="znížená",J289,0)</f>
        <v>0</v>
      </c>
      <c r="BG289" s="177">
        <f>IF(N289="zákl. prenesená",J289,0)</f>
        <v>0</v>
      </c>
      <c r="BH289" s="177">
        <f>IF(N289="zníž. prenesená",J289,0)</f>
        <v>0</v>
      </c>
      <c r="BI289" s="177">
        <f>IF(N289="nulová",J289,0)</f>
        <v>0</v>
      </c>
      <c r="BJ289" s="14" t="s">
        <v>91</v>
      </c>
      <c r="BK289" s="177">
        <f>ROUND(I289*H289,2)</f>
        <v>0</v>
      </c>
      <c r="BL289" s="14" t="s">
        <v>224</v>
      </c>
      <c r="BM289" s="176" t="s">
        <v>854</v>
      </c>
    </row>
    <row r="290" spans="1:65" s="2" customFormat="1" ht="21.75" customHeight="1">
      <c r="A290" s="29"/>
      <c r="B290" s="163"/>
      <c r="C290" s="164" t="s">
        <v>855</v>
      </c>
      <c r="D290" s="164" t="s">
        <v>160</v>
      </c>
      <c r="E290" s="165" t="s">
        <v>856</v>
      </c>
      <c r="F290" s="166" t="s">
        <v>857</v>
      </c>
      <c r="G290" s="167" t="s">
        <v>163</v>
      </c>
      <c r="H290" s="168">
        <v>154.30500000000001</v>
      </c>
      <c r="I290" s="169"/>
      <c r="J290" s="170">
        <f>ROUND(I290*H290,2)</f>
        <v>0</v>
      </c>
      <c r="K290" s="249"/>
      <c r="L290" s="251"/>
      <c r="M290" s="250" t="s">
        <v>1</v>
      </c>
      <c r="N290" s="173" t="s">
        <v>44</v>
      </c>
      <c r="O290" s="55"/>
      <c r="P290" s="174">
        <f>O290*H290</f>
        <v>0</v>
      </c>
      <c r="Q290" s="174">
        <v>0</v>
      </c>
      <c r="R290" s="174">
        <f>Q290*H290</f>
        <v>0</v>
      </c>
      <c r="S290" s="174">
        <v>0</v>
      </c>
      <c r="T290" s="175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6" t="s">
        <v>224</v>
      </c>
      <c r="AT290" s="176" t="s">
        <v>160</v>
      </c>
      <c r="AU290" s="176" t="s">
        <v>91</v>
      </c>
      <c r="AY290" s="14" t="s">
        <v>158</v>
      </c>
      <c r="BE290" s="177">
        <f>IF(N290="základná",J290,0)</f>
        <v>0</v>
      </c>
      <c r="BF290" s="177">
        <f>IF(N290="znížená",J290,0)</f>
        <v>0</v>
      </c>
      <c r="BG290" s="177">
        <f>IF(N290="zákl. prenesená",J290,0)</f>
        <v>0</v>
      </c>
      <c r="BH290" s="177">
        <f>IF(N290="zníž. prenesená",J290,0)</f>
        <v>0</v>
      </c>
      <c r="BI290" s="177">
        <f>IF(N290="nulová",J290,0)</f>
        <v>0</v>
      </c>
      <c r="BJ290" s="14" t="s">
        <v>91</v>
      </c>
      <c r="BK290" s="177">
        <f>ROUND(I290*H290,2)</f>
        <v>0</v>
      </c>
      <c r="BL290" s="14" t="s">
        <v>224</v>
      </c>
      <c r="BM290" s="176" t="s">
        <v>858</v>
      </c>
    </row>
    <row r="291" spans="1:65" s="2" customFormat="1" ht="16.5" customHeight="1">
      <c r="A291" s="29"/>
      <c r="B291" s="163"/>
      <c r="C291" s="183" t="s">
        <v>859</v>
      </c>
      <c r="D291" s="183" t="s">
        <v>424</v>
      </c>
      <c r="E291" s="184" t="s">
        <v>860</v>
      </c>
      <c r="F291" s="185" t="s">
        <v>861</v>
      </c>
      <c r="G291" s="186" t="s">
        <v>163</v>
      </c>
      <c r="H291" s="187">
        <v>157.39099999999999</v>
      </c>
      <c r="I291" s="188"/>
      <c r="J291" s="189">
        <f>ROUND(I291*H291,2)</f>
        <v>0</v>
      </c>
      <c r="K291" s="253"/>
      <c r="L291" s="255"/>
      <c r="M291" s="254" t="s">
        <v>1</v>
      </c>
      <c r="N291" s="193" t="s">
        <v>44</v>
      </c>
      <c r="O291" s="55"/>
      <c r="P291" s="174">
        <f>O291*H291</f>
        <v>0</v>
      </c>
      <c r="Q291" s="174">
        <v>3.8999999999999998E-3</v>
      </c>
      <c r="R291" s="174">
        <f>Q291*H291</f>
        <v>0.6138248999999999</v>
      </c>
      <c r="S291" s="174">
        <v>0</v>
      </c>
      <c r="T291" s="175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6" t="s">
        <v>293</v>
      </c>
      <c r="AT291" s="176" t="s">
        <v>424</v>
      </c>
      <c r="AU291" s="176" t="s">
        <v>91</v>
      </c>
      <c r="AY291" s="14" t="s">
        <v>158</v>
      </c>
      <c r="BE291" s="177">
        <f>IF(N291="základná",J291,0)</f>
        <v>0</v>
      </c>
      <c r="BF291" s="177">
        <f>IF(N291="znížená",J291,0)</f>
        <v>0</v>
      </c>
      <c r="BG291" s="177">
        <f>IF(N291="zákl. prenesená",J291,0)</f>
        <v>0</v>
      </c>
      <c r="BH291" s="177">
        <f>IF(N291="zníž. prenesená",J291,0)</f>
        <v>0</v>
      </c>
      <c r="BI291" s="177">
        <f>IF(N291="nulová",J291,0)</f>
        <v>0</v>
      </c>
      <c r="BJ291" s="14" t="s">
        <v>91</v>
      </c>
      <c r="BK291" s="177">
        <f>ROUND(I291*H291,2)</f>
        <v>0</v>
      </c>
      <c r="BL291" s="14" t="s">
        <v>224</v>
      </c>
      <c r="BM291" s="176" t="s">
        <v>862</v>
      </c>
    </row>
    <row r="292" spans="1:65" s="2" customFormat="1" ht="19.5">
      <c r="A292" s="29"/>
      <c r="B292" s="30"/>
      <c r="C292" s="29"/>
      <c r="D292" s="194" t="s">
        <v>715</v>
      </c>
      <c r="E292" s="29"/>
      <c r="F292" s="195" t="s">
        <v>863</v>
      </c>
      <c r="G292" s="29"/>
      <c r="H292" s="29"/>
      <c r="I292" s="98"/>
      <c r="J292" s="29"/>
      <c r="K292" s="29"/>
      <c r="L292" s="251"/>
      <c r="M292" s="55"/>
      <c r="N292" s="197"/>
      <c r="O292" s="55"/>
      <c r="P292" s="55"/>
      <c r="Q292" s="55"/>
      <c r="R292" s="55"/>
      <c r="S292" s="55"/>
      <c r="T292" s="56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4" t="s">
        <v>715</v>
      </c>
      <c r="AU292" s="14" t="s">
        <v>91</v>
      </c>
    </row>
    <row r="293" spans="1:65" s="2" customFormat="1" ht="21.75" customHeight="1">
      <c r="A293" s="29"/>
      <c r="B293" s="163"/>
      <c r="C293" s="183" t="s">
        <v>864</v>
      </c>
      <c r="D293" s="183" t="s">
        <v>424</v>
      </c>
      <c r="E293" s="184" t="s">
        <v>865</v>
      </c>
      <c r="F293" s="185" t="s">
        <v>866</v>
      </c>
      <c r="G293" s="186" t="s">
        <v>163</v>
      </c>
      <c r="H293" s="187">
        <v>157.39099999999999</v>
      </c>
      <c r="I293" s="188"/>
      <c r="J293" s="189">
        <f>ROUND(I293*H293,2)</f>
        <v>0</v>
      </c>
      <c r="K293" s="253"/>
      <c r="L293" s="255"/>
      <c r="M293" s="254" t="s">
        <v>1</v>
      </c>
      <c r="N293" s="193" t="s">
        <v>44</v>
      </c>
      <c r="O293" s="55"/>
      <c r="P293" s="174">
        <f>O293*H293</f>
        <v>0</v>
      </c>
      <c r="Q293" s="174">
        <v>2.3400000000000001E-3</v>
      </c>
      <c r="R293" s="174">
        <f>Q293*H293</f>
        <v>0.36829494000000002</v>
      </c>
      <c r="S293" s="174">
        <v>0</v>
      </c>
      <c r="T293" s="175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6" t="s">
        <v>293</v>
      </c>
      <c r="AT293" s="176" t="s">
        <v>424</v>
      </c>
      <c r="AU293" s="176" t="s">
        <v>91</v>
      </c>
      <c r="AY293" s="14" t="s">
        <v>158</v>
      </c>
      <c r="BE293" s="177">
        <f>IF(N293="základná",J293,0)</f>
        <v>0</v>
      </c>
      <c r="BF293" s="177">
        <f>IF(N293="znížená",J293,0)</f>
        <v>0</v>
      </c>
      <c r="BG293" s="177">
        <f>IF(N293="zákl. prenesená",J293,0)</f>
        <v>0</v>
      </c>
      <c r="BH293" s="177">
        <f>IF(N293="zníž. prenesená",J293,0)</f>
        <v>0</v>
      </c>
      <c r="BI293" s="177">
        <f>IF(N293="nulová",J293,0)</f>
        <v>0</v>
      </c>
      <c r="BJ293" s="14" t="s">
        <v>91</v>
      </c>
      <c r="BK293" s="177">
        <f>ROUND(I293*H293,2)</f>
        <v>0</v>
      </c>
      <c r="BL293" s="14" t="s">
        <v>224</v>
      </c>
      <c r="BM293" s="176" t="s">
        <v>867</v>
      </c>
    </row>
    <row r="294" spans="1:65" s="2" customFormat="1" ht="19.5">
      <c r="A294" s="29"/>
      <c r="B294" s="30"/>
      <c r="C294" s="29"/>
      <c r="D294" s="194" t="s">
        <v>715</v>
      </c>
      <c r="E294" s="29"/>
      <c r="F294" s="195" t="s">
        <v>863</v>
      </c>
      <c r="G294" s="29"/>
      <c r="H294" s="29"/>
      <c r="I294" s="98"/>
      <c r="J294" s="29"/>
      <c r="K294" s="29"/>
      <c r="L294" s="251"/>
      <c r="M294" s="55"/>
      <c r="N294" s="197"/>
      <c r="O294" s="55"/>
      <c r="P294" s="55"/>
      <c r="Q294" s="55"/>
      <c r="R294" s="55"/>
      <c r="S294" s="55"/>
      <c r="T294" s="56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715</v>
      </c>
      <c r="AU294" s="14" t="s">
        <v>91</v>
      </c>
    </row>
    <row r="295" spans="1:65" s="2" customFormat="1" ht="21.75" customHeight="1">
      <c r="A295" s="29"/>
      <c r="B295" s="163"/>
      <c r="C295" s="164" t="s">
        <v>868</v>
      </c>
      <c r="D295" s="164" t="s">
        <v>160</v>
      </c>
      <c r="E295" s="165" t="s">
        <v>869</v>
      </c>
      <c r="F295" s="166" t="s">
        <v>870</v>
      </c>
      <c r="G295" s="167" t="s">
        <v>764</v>
      </c>
      <c r="H295" s="198"/>
      <c r="I295" s="169"/>
      <c r="J295" s="170">
        <f>ROUND(I295*H295,2)</f>
        <v>0</v>
      </c>
      <c r="K295" s="249"/>
      <c r="L295" s="251"/>
      <c r="M295" s="250" t="s">
        <v>1</v>
      </c>
      <c r="N295" s="173" t="s">
        <v>44</v>
      </c>
      <c r="O295" s="55"/>
      <c r="P295" s="174">
        <f>O295*H295</f>
        <v>0</v>
      </c>
      <c r="Q295" s="174">
        <v>0</v>
      </c>
      <c r="R295" s="174">
        <f>Q295*H295</f>
        <v>0</v>
      </c>
      <c r="S295" s="174">
        <v>0</v>
      </c>
      <c r="T295" s="175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6" t="s">
        <v>224</v>
      </c>
      <c r="AT295" s="176" t="s">
        <v>160</v>
      </c>
      <c r="AU295" s="176" t="s">
        <v>91</v>
      </c>
      <c r="AY295" s="14" t="s">
        <v>158</v>
      </c>
      <c r="BE295" s="177">
        <f>IF(N295="základná",J295,0)</f>
        <v>0</v>
      </c>
      <c r="BF295" s="177">
        <f>IF(N295="znížená",J295,0)</f>
        <v>0</v>
      </c>
      <c r="BG295" s="177">
        <f>IF(N295="zákl. prenesená",J295,0)</f>
        <v>0</v>
      </c>
      <c r="BH295" s="177">
        <f>IF(N295="zníž. prenesená",J295,0)</f>
        <v>0</v>
      </c>
      <c r="BI295" s="177">
        <f>IF(N295="nulová",J295,0)</f>
        <v>0</v>
      </c>
      <c r="BJ295" s="14" t="s">
        <v>91</v>
      </c>
      <c r="BK295" s="177">
        <f>ROUND(I295*H295,2)</f>
        <v>0</v>
      </c>
      <c r="BL295" s="14" t="s">
        <v>224</v>
      </c>
      <c r="BM295" s="176" t="s">
        <v>871</v>
      </c>
    </row>
    <row r="296" spans="1:65" s="12" customFormat="1" ht="22.9" customHeight="1">
      <c r="B296" s="150"/>
      <c r="D296" s="151" t="s">
        <v>77</v>
      </c>
      <c r="E296" s="161" t="s">
        <v>872</v>
      </c>
      <c r="F296" s="161" t="s">
        <v>873</v>
      </c>
      <c r="I296" s="153"/>
      <c r="J296" s="162">
        <f>BK296</f>
        <v>0</v>
      </c>
      <c r="L296" s="256"/>
      <c r="M296" s="156"/>
      <c r="N296" s="156"/>
      <c r="O296" s="156"/>
      <c r="P296" s="157">
        <f>SUM(P297:P303)</f>
        <v>0</v>
      </c>
      <c r="Q296" s="156"/>
      <c r="R296" s="157">
        <f>SUM(R297:R303)</f>
        <v>4.0018216000000004</v>
      </c>
      <c r="S296" s="156"/>
      <c r="T296" s="158">
        <f>SUM(T297:T303)</f>
        <v>0</v>
      </c>
      <c r="AR296" s="151" t="s">
        <v>91</v>
      </c>
      <c r="AT296" s="159" t="s">
        <v>77</v>
      </c>
      <c r="AU296" s="159" t="s">
        <v>85</v>
      </c>
      <c r="AY296" s="151" t="s">
        <v>158</v>
      </c>
      <c r="BK296" s="160">
        <f>SUM(BK297:BK303)</f>
        <v>0</v>
      </c>
    </row>
    <row r="297" spans="1:65" s="2" customFormat="1" ht="21.75" customHeight="1">
      <c r="A297" s="29"/>
      <c r="B297" s="163"/>
      <c r="C297" s="164" t="s">
        <v>874</v>
      </c>
      <c r="D297" s="164" t="s">
        <v>160</v>
      </c>
      <c r="E297" s="165" t="s">
        <v>875</v>
      </c>
      <c r="F297" s="166" t="s">
        <v>876</v>
      </c>
      <c r="G297" s="167" t="s">
        <v>163</v>
      </c>
      <c r="H297" s="168">
        <v>10.8</v>
      </c>
      <c r="I297" s="169"/>
      <c r="J297" s="170">
        <f t="shared" ref="J297:J303" si="80">ROUND(I297*H297,2)</f>
        <v>0</v>
      </c>
      <c r="K297" s="249"/>
      <c r="L297" s="251"/>
      <c r="M297" s="250" t="s">
        <v>1</v>
      </c>
      <c r="N297" s="173" t="s">
        <v>44</v>
      </c>
      <c r="O297" s="55"/>
      <c r="P297" s="174">
        <f t="shared" ref="P297:P303" si="81">O297*H297</f>
        <v>0</v>
      </c>
      <c r="Q297" s="174">
        <v>6.1289999999999997E-2</v>
      </c>
      <c r="R297" s="174">
        <f t="shared" ref="R297:R303" si="82">Q297*H297</f>
        <v>0.66193199999999996</v>
      </c>
      <c r="S297" s="174">
        <v>0</v>
      </c>
      <c r="T297" s="175">
        <f t="shared" ref="T297:T303" si="83"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6" t="s">
        <v>224</v>
      </c>
      <c r="AT297" s="176" t="s">
        <v>160</v>
      </c>
      <c r="AU297" s="176" t="s">
        <v>91</v>
      </c>
      <c r="AY297" s="14" t="s">
        <v>158</v>
      </c>
      <c r="BE297" s="177">
        <f t="shared" ref="BE297:BE303" si="84">IF(N297="základná",J297,0)</f>
        <v>0</v>
      </c>
      <c r="BF297" s="177">
        <f t="shared" ref="BF297:BF303" si="85">IF(N297="znížená",J297,0)</f>
        <v>0</v>
      </c>
      <c r="BG297" s="177">
        <f t="shared" ref="BG297:BG303" si="86">IF(N297="zákl. prenesená",J297,0)</f>
        <v>0</v>
      </c>
      <c r="BH297" s="177">
        <f t="shared" ref="BH297:BH303" si="87">IF(N297="zníž. prenesená",J297,0)</f>
        <v>0</v>
      </c>
      <c r="BI297" s="177">
        <f t="shared" ref="BI297:BI303" si="88">IF(N297="nulová",J297,0)</f>
        <v>0</v>
      </c>
      <c r="BJ297" s="14" t="s">
        <v>91</v>
      </c>
      <c r="BK297" s="177">
        <f t="shared" ref="BK297:BK303" si="89">ROUND(I297*H297,2)</f>
        <v>0</v>
      </c>
      <c r="BL297" s="14" t="s">
        <v>224</v>
      </c>
      <c r="BM297" s="176" t="s">
        <v>877</v>
      </c>
    </row>
    <row r="298" spans="1:65" s="2" customFormat="1" ht="21.75" customHeight="1">
      <c r="A298" s="29"/>
      <c r="B298" s="163"/>
      <c r="C298" s="164" t="s">
        <v>878</v>
      </c>
      <c r="D298" s="164" t="s">
        <v>160</v>
      </c>
      <c r="E298" s="165" t="s">
        <v>879</v>
      </c>
      <c r="F298" s="166" t="s">
        <v>880</v>
      </c>
      <c r="G298" s="167" t="s">
        <v>163</v>
      </c>
      <c r="H298" s="168">
        <v>70.763000000000005</v>
      </c>
      <c r="I298" s="169"/>
      <c r="J298" s="170">
        <f t="shared" si="80"/>
        <v>0</v>
      </c>
      <c r="K298" s="249"/>
      <c r="L298" s="251"/>
      <c r="M298" s="250" t="s">
        <v>1</v>
      </c>
      <c r="N298" s="173" t="s">
        <v>44</v>
      </c>
      <c r="O298" s="55"/>
      <c r="P298" s="174">
        <f t="shared" si="81"/>
        <v>0</v>
      </c>
      <c r="Q298" s="174">
        <v>3.712E-2</v>
      </c>
      <c r="R298" s="174">
        <f t="shared" si="82"/>
        <v>2.6267225600000002</v>
      </c>
      <c r="S298" s="174">
        <v>0</v>
      </c>
      <c r="T298" s="175">
        <f t="shared" si="8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6" t="s">
        <v>224</v>
      </c>
      <c r="AT298" s="176" t="s">
        <v>160</v>
      </c>
      <c r="AU298" s="176" t="s">
        <v>91</v>
      </c>
      <c r="AY298" s="14" t="s">
        <v>158</v>
      </c>
      <c r="BE298" s="177">
        <f t="shared" si="84"/>
        <v>0</v>
      </c>
      <c r="BF298" s="177">
        <f t="shared" si="85"/>
        <v>0</v>
      </c>
      <c r="BG298" s="177">
        <f t="shared" si="86"/>
        <v>0</v>
      </c>
      <c r="BH298" s="177">
        <f t="shared" si="87"/>
        <v>0</v>
      </c>
      <c r="BI298" s="177">
        <f t="shared" si="88"/>
        <v>0</v>
      </c>
      <c r="BJ298" s="14" t="s">
        <v>91</v>
      </c>
      <c r="BK298" s="177">
        <f t="shared" si="89"/>
        <v>0</v>
      </c>
      <c r="BL298" s="14" t="s">
        <v>224</v>
      </c>
      <c r="BM298" s="176" t="s">
        <v>881</v>
      </c>
    </row>
    <row r="299" spans="1:65" s="2" customFormat="1" ht="16.5" customHeight="1">
      <c r="A299" s="29"/>
      <c r="B299" s="163"/>
      <c r="C299" s="164" t="s">
        <v>882</v>
      </c>
      <c r="D299" s="164" t="s">
        <v>160</v>
      </c>
      <c r="E299" s="165" t="s">
        <v>883</v>
      </c>
      <c r="F299" s="166" t="s">
        <v>884</v>
      </c>
      <c r="G299" s="167" t="s">
        <v>163</v>
      </c>
      <c r="H299" s="168">
        <v>5.5179999999999998</v>
      </c>
      <c r="I299" s="169"/>
      <c r="J299" s="170">
        <f t="shared" si="80"/>
        <v>0</v>
      </c>
      <c r="K299" s="249"/>
      <c r="L299" s="251"/>
      <c r="M299" s="250" t="s">
        <v>1</v>
      </c>
      <c r="N299" s="173" t="s">
        <v>44</v>
      </c>
      <c r="O299" s="55"/>
      <c r="P299" s="174">
        <f t="shared" si="81"/>
        <v>0</v>
      </c>
      <c r="Q299" s="174">
        <v>8.0000000000000007E-5</v>
      </c>
      <c r="R299" s="174">
        <f t="shared" si="82"/>
        <v>4.4144000000000003E-4</v>
      </c>
      <c r="S299" s="174">
        <v>0</v>
      </c>
      <c r="T299" s="175">
        <f t="shared" si="8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6" t="s">
        <v>224</v>
      </c>
      <c r="AT299" s="176" t="s">
        <v>160</v>
      </c>
      <c r="AU299" s="176" t="s">
        <v>91</v>
      </c>
      <c r="AY299" s="14" t="s">
        <v>158</v>
      </c>
      <c r="BE299" s="177">
        <f t="shared" si="84"/>
        <v>0</v>
      </c>
      <c r="BF299" s="177">
        <f t="shared" si="85"/>
        <v>0</v>
      </c>
      <c r="BG299" s="177">
        <f t="shared" si="86"/>
        <v>0</v>
      </c>
      <c r="BH299" s="177">
        <f t="shared" si="87"/>
        <v>0</v>
      </c>
      <c r="BI299" s="177">
        <f t="shared" si="88"/>
        <v>0</v>
      </c>
      <c r="BJ299" s="14" t="s">
        <v>91</v>
      </c>
      <c r="BK299" s="177">
        <f t="shared" si="89"/>
        <v>0</v>
      </c>
      <c r="BL299" s="14" t="s">
        <v>224</v>
      </c>
      <c r="BM299" s="176" t="s">
        <v>885</v>
      </c>
    </row>
    <row r="300" spans="1:65" s="2" customFormat="1" ht="16.5" customHeight="1">
      <c r="A300" s="29"/>
      <c r="B300" s="163"/>
      <c r="C300" s="164" t="s">
        <v>886</v>
      </c>
      <c r="D300" s="164" t="s">
        <v>160</v>
      </c>
      <c r="E300" s="165" t="s">
        <v>887</v>
      </c>
      <c r="F300" s="166" t="s">
        <v>888</v>
      </c>
      <c r="G300" s="167" t="s">
        <v>163</v>
      </c>
      <c r="H300" s="168">
        <v>5.5179999999999998</v>
      </c>
      <c r="I300" s="169"/>
      <c r="J300" s="170">
        <f t="shared" si="80"/>
        <v>0</v>
      </c>
      <c r="K300" s="249"/>
      <c r="L300" s="251"/>
      <c r="M300" s="250" t="s">
        <v>1</v>
      </c>
      <c r="N300" s="173" t="s">
        <v>44</v>
      </c>
      <c r="O300" s="55"/>
      <c r="P300" s="174">
        <f t="shared" si="81"/>
        <v>0</v>
      </c>
      <c r="Q300" s="174">
        <v>0</v>
      </c>
      <c r="R300" s="174">
        <f t="shared" si="82"/>
        <v>0</v>
      </c>
      <c r="S300" s="174">
        <v>0</v>
      </c>
      <c r="T300" s="175">
        <f t="shared" si="8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6" t="s">
        <v>224</v>
      </c>
      <c r="AT300" s="176" t="s">
        <v>160</v>
      </c>
      <c r="AU300" s="176" t="s">
        <v>91</v>
      </c>
      <c r="AY300" s="14" t="s">
        <v>158</v>
      </c>
      <c r="BE300" s="177">
        <f t="shared" si="84"/>
        <v>0</v>
      </c>
      <c r="BF300" s="177">
        <f t="shared" si="85"/>
        <v>0</v>
      </c>
      <c r="BG300" s="177">
        <f t="shared" si="86"/>
        <v>0</v>
      </c>
      <c r="BH300" s="177">
        <f t="shared" si="87"/>
        <v>0</v>
      </c>
      <c r="BI300" s="177">
        <f t="shared" si="88"/>
        <v>0</v>
      </c>
      <c r="BJ300" s="14" t="s">
        <v>91</v>
      </c>
      <c r="BK300" s="177">
        <f t="shared" si="89"/>
        <v>0</v>
      </c>
      <c r="BL300" s="14" t="s">
        <v>224</v>
      </c>
      <c r="BM300" s="176" t="s">
        <v>889</v>
      </c>
    </row>
    <row r="301" spans="1:65" s="2" customFormat="1" ht="16.5" customHeight="1">
      <c r="A301" s="29"/>
      <c r="B301" s="163"/>
      <c r="C301" s="183" t="s">
        <v>890</v>
      </c>
      <c r="D301" s="183" t="s">
        <v>424</v>
      </c>
      <c r="E301" s="184" t="s">
        <v>891</v>
      </c>
      <c r="F301" s="185" t="s">
        <v>892</v>
      </c>
      <c r="G301" s="186" t="s">
        <v>163</v>
      </c>
      <c r="H301" s="187">
        <v>5.7939999999999996</v>
      </c>
      <c r="I301" s="188"/>
      <c r="J301" s="189">
        <f t="shared" si="80"/>
        <v>0</v>
      </c>
      <c r="K301" s="253"/>
      <c r="L301" s="255"/>
      <c r="M301" s="254" t="s">
        <v>1</v>
      </c>
      <c r="N301" s="193" t="s">
        <v>44</v>
      </c>
      <c r="O301" s="55"/>
      <c r="P301" s="174">
        <f t="shared" si="81"/>
        <v>0</v>
      </c>
      <c r="Q301" s="174">
        <v>6.6E-3</v>
      </c>
      <c r="R301" s="174">
        <f t="shared" si="82"/>
        <v>3.8240399999999994E-2</v>
      </c>
      <c r="S301" s="174">
        <v>0</v>
      </c>
      <c r="T301" s="175">
        <f t="shared" si="8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6" t="s">
        <v>293</v>
      </c>
      <c r="AT301" s="176" t="s">
        <v>424</v>
      </c>
      <c r="AU301" s="176" t="s">
        <v>91</v>
      </c>
      <c r="AY301" s="14" t="s">
        <v>158</v>
      </c>
      <c r="BE301" s="177">
        <f t="shared" si="84"/>
        <v>0</v>
      </c>
      <c r="BF301" s="177">
        <f t="shared" si="85"/>
        <v>0</v>
      </c>
      <c r="BG301" s="177">
        <f t="shared" si="86"/>
        <v>0</v>
      </c>
      <c r="BH301" s="177">
        <f t="shared" si="87"/>
        <v>0</v>
      </c>
      <c r="BI301" s="177">
        <f t="shared" si="88"/>
        <v>0</v>
      </c>
      <c r="BJ301" s="14" t="s">
        <v>91</v>
      </c>
      <c r="BK301" s="177">
        <f t="shared" si="89"/>
        <v>0</v>
      </c>
      <c r="BL301" s="14" t="s">
        <v>224</v>
      </c>
      <c r="BM301" s="176" t="s">
        <v>893</v>
      </c>
    </row>
    <row r="302" spans="1:65" s="2" customFormat="1" ht="16.5" customHeight="1">
      <c r="A302" s="29"/>
      <c r="B302" s="163"/>
      <c r="C302" s="164" t="s">
        <v>894</v>
      </c>
      <c r="D302" s="164" t="s">
        <v>160</v>
      </c>
      <c r="E302" s="165" t="s">
        <v>895</v>
      </c>
      <c r="F302" s="166" t="s">
        <v>896</v>
      </c>
      <c r="G302" s="167" t="s">
        <v>163</v>
      </c>
      <c r="H302" s="168">
        <v>37.08</v>
      </c>
      <c r="I302" s="169"/>
      <c r="J302" s="170">
        <f t="shared" si="80"/>
        <v>0</v>
      </c>
      <c r="K302" s="249"/>
      <c r="L302" s="251"/>
      <c r="M302" s="250" t="s">
        <v>1</v>
      </c>
      <c r="N302" s="173" t="s">
        <v>44</v>
      </c>
      <c r="O302" s="55"/>
      <c r="P302" s="174">
        <f t="shared" si="81"/>
        <v>0</v>
      </c>
      <c r="Q302" s="174">
        <v>1.8190000000000001E-2</v>
      </c>
      <c r="R302" s="174">
        <f t="shared" si="82"/>
        <v>0.67448520000000001</v>
      </c>
      <c r="S302" s="174">
        <v>0</v>
      </c>
      <c r="T302" s="175">
        <f t="shared" si="8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6" t="s">
        <v>224</v>
      </c>
      <c r="AT302" s="176" t="s">
        <v>160</v>
      </c>
      <c r="AU302" s="176" t="s">
        <v>91</v>
      </c>
      <c r="AY302" s="14" t="s">
        <v>158</v>
      </c>
      <c r="BE302" s="177">
        <f t="shared" si="84"/>
        <v>0</v>
      </c>
      <c r="BF302" s="177">
        <f t="shared" si="85"/>
        <v>0</v>
      </c>
      <c r="BG302" s="177">
        <f t="shared" si="86"/>
        <v>0</v>
      </c>
      <c r="BH302" s="177">
        <f t="shared" si="87"/>
        <v>0</v>
      </c>
      <c r="BI302" s="177">
        <f t="shared" si="88"/>
        <v>0</v>
      </c>
      <c r="BJ302" s="14" t="s">
        <v>91</v>
      </c>
      <c r="BK302" s="177">
        <f t="shared" si="89"/>
        <v>0</v>
      </c>
      <c r="BL302" s="14" t="s">
        <v>224</v>
      </c>
      <c r="BM302" s="176" t="s">
        <v>897</v>
      </c>
    </row>
    <row r="303" spans="1:65" s="2" customFormat="1" ht="21.75" customHeight="1">
      <c r="A303" s="29"/>
      <c r="B303" s="163"/>
      <c r="C303" s="164" t="s">
        <v>898</v>
      </c>
      <c r="D303" s="164" t="s">
        <v>160</v>
      </c>
      <c r="E303" s="165" t="s">
        <v>899</v>
      </c>
      <c r="F303" s="166" t="s">
        <v>900</v>
      </c>
      <c r="G303" s="167" t="s">
        <v>764</v>
      </c>
      <c r="H303" s="198"/>
      <c r="I303" s="169"/>
      <c r="J303" s="170">
        <f t="shared" si="80"/>
        <v>0</v>
      </c>
      <c r="K303" s="249"/>
      <c r="L303" s="251"/>
      <c r="M303" s="250" t="s">
        <v>1</v>
      </c>
      <c r="N303" s="173" t="s">
        <v>44</v>
      </c>
      <c r="O303" s="55"/>
      <c r="P303" s="174">
        <f t="shared" si="81"/>
        <v>0</v>
      </c>
      <c r="Q303" s="174">
        <v>0</v>
      </c>
      <c r="R303" s="174">
        <f t="shared" si="82"/>
        <v>0</v>
      </c>
      <c r="S303" s="174">
        <v>0</v>
      </c>
      <c r="T303" s="175">
        <f t="shared" si="8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6" t="s">
        <v>224</v>
      </c>
      <c r="AT303" s="176" t="s">
        <v>160</v>
      </c>
      <c r="AU303" s="176" t="s">
        <v>91</v>
      </c>
      <c r="AY303" s="14" t="s">
        <v>158</v>
      </c>
      <c r="BE303" s="177">
        <f t="shared" si="84"/>
        <v>0</v>
      </c>
      <c r="BF303" s="177">
        <f t="shared" si="85"/>
        <v>0</v>
      </c>
      <c r="BG303" s="177">
        <f t="shared" si="86"/>
        <v>0</v>
      </c>
      <c r="BH303" s="177">
        <f t="shared" si="87"/>
        <v>0</v>
      </c>
      <c r="BI303" s="177">
        <f t="shared" si="88"/>
        <v>0</v>
      </c>
      <c r="BJ303" s="14" t="s">
        <v>91</v>
      </c>
      <c r="BK303" s="177">
        <f t="shared" si="89"/>
        <v>0</v>
      </c>
      <c r="BL303" s="14" t="s">
        <v>224</v>
      </c>
      <c r="BM303" s="176" t="s">
        <v>901</v>
      </c>
    </row>
    <row r="304" spans="1:65" s="12" customFormat="1" ht="22.9" customHeight="1">
      <c r="B304" s="150"/>
      <c r="D304" s="151" t="s">
        <v>77</v>
      </c>
      <c r="E304" s="161" t="s">
        <v>287</v>
      </c>
      <c r="F304" s="161" t="s">
        <v>288</v>
      </c>
      <c r="I304" s="153"/>
      <c r="J304" s="162">
        <f>BK304</f>
        <v>0</v>
      </c>
      <c r="L304" s="150"/>
      <c r="M304" s="155"/>
      <c r="N304" s="156"/>
      <c r="O304" s="156"/>
      <c r="P304" s="157">
        <f>SUM(P305:P307)</f>
        <v>0</v>
      </c>
      <c r="Q304" s="156"/>
      <c r="R304" s="157">
        <f>SUM(R305:R307)</f>
        <v>4.7599999999999995E-3</v>
      </c>
      <c r="S304" s="156"/>
      <c r="T304" s="158">
        <f>SUM(T305:T307)</f>
        <v>0</v>
      </c>
      <c r="AR304" s="151" t="s">
        <v>91</v>
      </c>
      <c r="AT304" s="159" t="s">
        <v>77</v>
      </c>
      <c r="AU304" s="159" t="s">
        <v>85</v>
      </c>
      <c r="AY304" s="151" t="s">
        <v>158</v>
      </c>
      <c r="BK304" s="160">
        <f>SUM(BK305:BK307)</f>
        <v>0</v>
      </c>
    </row>
    <row r="305" spans="1:65" s="2" customFormat="1" ht="16.5" customHeight="1">
      <c r="A305" s="29"/>
      <c r="B305" s="163"/>
      <c r="C305" s="164" t="s">
        <v>902</v>
      </c>
      <c r="D305" s="164" t="s">
        <v>160</v>
      </c>
      <c r="E305" s="165" t="s">
        <v>903</v>
      </c>
      <c r="F305" s="166" t="s">
        <v>904</v>
      </c>
      <c r="G305" s="167" t="s">
        <v>231</v>
      </c>
      <c r="H305" s="168">
        <v>3</v>
      </c>
      <c r="I305" s="169"/>
      <c r="J305" s="170">
        <f>ROUND(I305*H305,2)</f>
        <v>0</v>
      </c>
      <c r="K305" s="249"/>
      <c r="L305" s="251"/>
      <c r="M305" s="250" t="s">
        <v>1</v>
      </c>
      <c r="N305" s="173" t="s">
        <v>44</v>
      </c>
      <c r="O305" s="55"/>
      <c r="P305" s="174">
        <f>O305*H305</f>
        <v>0</v>
      </c>
      <c r="Q305" s="174">
        <v>2.0000000000000001E-4</v>
      </c>
      <c r="R305" s="174">
        <f>Q305*H305</f>
        <v>6.0000000000000006E-4</v>
      </c>
      <c r="S305" s="174">
        <v>0</v>
      </c>
      <c r="T305" s="175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6" t="s">
        <v>224</v>
      </c>
      <c r="AT305" s="176" t="s">
        <v>160</v>
      </c>
      <c r="AU305" s="176" t="s">
        <v>91</v>
      </c>
      <c r="AY305" s="14" t="s">
        <v>158</v>
      </c>
      <c r="BE305" s="177">
        <f>IF(N305="základná",J305,0)</f>
        <v>0</v>
      </c>
      <c r="BF305" s="177">
        <f>IF(N305="znížená",J305,0)</f>
        <v>0</v>
      </c>
      <c r="BG305" s="177">
        <f>IF(N305="zákl. prenesená",J305,0)</f>
        <v>0</v>
      </c>
      <c r="BH305" s="177">
        <f>IF(N305="zníž. prenesená",J305,0)</f>
        <v>0</v>
      </c>
      <c r="BI305" s="177">
        <f>IF(N305="nulová",J305,0)</f>
        <v>0</v>
      </c>
      <c r="BJ305" s="14" t="s">
        <v>91</v>
      </c>
      <c r="BK305" s="177">
        <f>ROUND(I305*H305,2)</f>
        <v>0</v>
      </c>
      <c r="BL305" s="14" t="s">
        <v>224</v>
      </c>
      <c r="BM305" s="176" t="s">
        <v>905</v>
      </c>
    </row>
    <row r="306" spans="1:65" s="2" customFormat="1" ht="33" customHeight="1">
      <c r="A306" s="29"/>
      <c r="B306" s="163"/>
      <c r="C306" s="164" t="s">
        <v>906</v>
      </c>
      <c r="D306" s="164" t="s">
        <v>160</v>
      </c>
      <c r="E306" s="165" t="s">
        <v>907</v>
      </c>
      <c r="F306" s="166" t="s">
        <v>908</v>
      </c>
      <c r="G306" s="167" t="s">
        <v>206</v>
      </c>
      <c r="H306" s="168">
        <v>1</v>
      </c>
      <c r="I306" s="169"/>
      <c r="J306" s="170">
        <f>ROUND(I306*H306,2)</f>
        <v>0</v>
      </c>
      <c r="K306" s="249"/>
      <c r="L306" s="251"/>
      <c r="M306" s="250" t="s">
        <v>1</v>
      </c>
      <c r="N306" s="173" t="s">
        <v>44</v>
      </c>
      <c r="O306" s="55"/>
      <c r="P306" s="174">
        <f>O306*H306</f>
        <v>0</v>
      </c>
      <c r="Q306" s="174">
        <v>4.1599999999999996E-3</v>
      </c>
      <c r="R306" s="174">
        <f>Q306*H306</f>
        <v>4.1599999999999996E-3</v>
      </c>
      <c r="S306" s="174">
        <v>0</v>
      </c>
      <c r="T306" s="175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6" t="s">
        <v>224</v>
      </c>
      <c r="AT306" s="176" t="s">
        <v>160</v>
      </c>
      <c r="AU306" s="176" t="s">
        <v>91</v>
      </c>
      <c r="AY306" s="14" t="s">
        <v>158</v>
      </c>
      <c r="BE306" s="177">
        <f>IF(N306="základná",J306,0)</f>
        <v>0</v>
      </c>
      <c r="BF306" s="177">
        <f>IF(N306="znížená",J306,0)</f>
        <v>0</v>
      </c>
      <c r="BG306" s="177">
        <f>IF(N306="zákl. prenesená",J306,0)</f>
        <v>0</v>
      </c>
      <c r="BH306" s="177">
        <f>IF(N306="zníž. prenesená",J306,0)</f>
        <v>0</v>
      </c>
      <c r="BI306" s="177">
        <f>IF(N306="nulová",J306,0)</f>
        <v>0</v>
      </c>
      <c r="BJ306" s="14" t="s">
        <v>91</v>
      </c>
      <c r="BK306" s="177">
        <f>ROUND(I306*H306,2)</f>
        <v>0</v>
      </c>
      <c r="BL306" s="14" t="s">
        <v>224</v>
      </c>
      <c r="BM306" s="176" t="s">
        <v>909</v>
      </c>
    </row>
    <row r="307" spans="1:65" s="2" customFormat="1" ht="21.75" customHeight="1">
      <c r="A307" s="29"/>
      <c r="B307" s="163"/>
      <c r="C307" s="164" t="s">
        <v>910</v>
      </c>
      <c r="D307" s="164" t="s">
        <v>160</v>
      </c>
      <c r="E307" s="165" t="s">
        <v>911</v>
      </c>
      <c r="F307" s="166" t="s">
        <v>912</v>
      </c>
      <c r="G307" s="167" t="s">
        <v>764</v>
      </c>
      <c r="H307" s="198"/>
      <c r="I307" s="169"/>
      <c r="J307" s="170">
        <f>ROUND(I307*H307,2)</f>
        <v>0</v>
      </c>
      <c r="K307" s="249"/>
      <c r="L307" s="251"/>
      <c r="M307" s="250" t="s">
        <v>1</v>
      </c>
      <c r="N307" s="173" t="s">
        <v>44</v>
      </c>
      <c r="O307" s="55"/>
      <c r="P307" s="174">
        <f>O307*H307</f>
        <v>0</v>
      </c>
      <c r="Q307" s="174">
        <v>0</v>
      </c>
      <c r="R307" s="174">
        <f>Q307*H307</f>
        <v>0</v>
      </c>
      <c r="S307" s="174">
        <v>0</v>
      </c>
      <c r="T307" s="175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6" t="s">
        <v>224</v>
      </c>
      <c r="AT307" s="176" t="s">
        <v>160</v>
      </c>
      <c r="AU307" s="176" t="s">
        <v>91</v>
      </c>
      <c r="AY307" s="14" t="s">
        <v>158</v>
      </c>
      <c r="BE307" s="177">
        <f>IF(N307="základná",J307,0)</f>
        <v>0</v>
      </c>
      <c r="BF307" s="177">
        <f>IF(N307="znížená",J307,0)</f>
        <v>0</v>
      </c>
      <c r="BG307" s="177">
        <f>IF(N307="zákl. prenesená",J307,0)</f>
        <v>0</v>
      </c>
      <c r="BH307" s="177">
        <f>IF(N307="zníž. prenesená",J307,0)</f>
        <v>0</v>
      </c>
      <c r="BI307" s="177">
        <f>IF(N307="nulová",J307,0)</f>
        <v>0</v>
      </c>
      <c r="BJ307" s="14" t="s">
        <v>91</v>
      </c>
      <c r="BK307" s="177">
        <f>ROUND(I307*H307,2)</f>
        <v>0</v>
      </c>
      <c r="BL307" s="14" t="s">
        <v>224</v>
      </c>
      <c r="BM307" s="176" t="s">
        <v>913</v>
      </c>
    </row>
    <row r="308" spans="1:65" s="12" customFormat="1" ht="22.9" customHeight="1">
      <c r="B308" s="150"/>
      <c r="D308" s="151" t="s">
        <v>77</v>
      </c>
      <c r="E308" s="161" t="s">
        <v>307</v>
      </c>
      <c r="F308" s="161" t="s">
        <v>308</v>
      </c>
      <c r="I308" s="153"/>
      <c r="J308" s="162">
        <f>BK308</f>
        <v>0</v>
      </c>
      <c r="L308" s="150"/>
      <c r="M308" s="155"/>
      <c r="N308" s="156"/>
      <c r="O308" s="156"/>
      <c r="P308" s="157">
        <f>SUM(P309:P320)</f>
        <v>0</v>
      </c>
      <c r="Q308" s="156"/>
      <c r="R308" s="157">
        <f>SUM(R309:R320)</f>
        <v>1.7420800000000003</v>
      </c>
      <c r="S308" s="156"/>
      <c r="T308" s="158">
        <f>SUM(T309:T320)</f>
        <v>0</v>
      </c>
      <c r="AR308" s="151" t="s">
        <v>91</v>
      </c>
      <c r="AT308" s="159" t="s">
        <v>77</v>
      </c>
      <c r="AU308" s="159" t="s">
        <v>85</v>
      </c>
      <c r="AY308" s="151" t="s">
        <v>158</v>
      </c>
      <c r="BK308" s="160">
        <f>SUM(BK309:BK320)</f>
        <v>0</v>
      </c>
    </row>
    <row r="309" spans="1:65" s="2" customFormat="1" ht="21.75" customHeight="1">
      <c r="A309" s="29"/>
      <c r="B309" s="163"/>
      <c r="C309" s="164" t="s">
        <v>914</v>
      </c>
      <c r="D309" s="164" t="s">
        <v>160</v>
      </c>
      <c r="E309" s="165" t="s">
        <v>915</v>
      </c>
      <c r="F309" s="166" t="s">
        <v>916</v>
      </c>
      <c r="G309" s="167" t="s">
        <v>251</v>
      </c>
      <c r="H309" s="168">
        <v>14.016</v>
      </c>
      <c r="I309" s="169"/>
      <c r="J309" s="170">
        <f t="shared" ref="J309:J320" si="90">ROUND(I309*H309,2)</f>
        <v>0</v>
      </c>
      <c r="K309" s="249"/>
      <c r="L309" s="251"/>
      <c r="M309" s="250" t="s">
        <v>1</v>
      </c>
      <c r="N309" s="173" t="s">
        <v>44</v>
      </c>
      <c r="O309" s="55"/>
      <c r="P309" s="174">
        <f t="shared" ref="P309:P320" si="91">O309*H309</f>
        <v>0</v>
      </c>
      <c r="Q309" s="174">
        <v>5.0000000000000002E-5</v>
      </c>
      <c r="R309" s="174">
        <f t="shared" ref="R309:R320" si="92">Q309*H309</f>
        <v>7.0080000000000001E-4</v>
      </c>
      <c r="S309" s="174">
        <v>0</v>
      </c>
      <c r="T309" s="175">
        <f t="shared" ref="T309:T320" si="93"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6" t="s">
        <v>224</v>
      </c>
      <c r="AT309" s="176" t="s">
        <v>160</v>
      </c>
      <c r="AU309" s="176" t="s">
        <v>91</v>
      </c>
      <c r="AY309" s="14" t="s">
        <v>158</v>
      </c>
      <c r="BE309" s="177">
        <f t="shared" ref="BE309:BE320" si="94">IF(N309="základná",J309,0)</f>
        <v>0</v>
      </c>
      <c r="BF309" s="177">
        <f t="shared" ref="BF309:BF320" si="95">IF(N309="znížená",J309,0)</f>
        <v>0</v>
      </c>
      <c r="BG309" s="177">
        <f t="shared" ref="BG309:BG320" si="96">IF(N309="zákl. prenesená",J309,0)</f>
        <v>0</v>
      </c>
      <c r="BH309" s="177">
        <f t="shared" ref="BH309:BH320" si="97">IF(N309="zníž. prenesená",J309,0)</f>
        <v>0</v>
      </c>
      <c r="BI309" s="177">
        <f t="shared" ref="BI309:BI320" si="98">IF(N309="nulová",J309,0)</f>
        <v>0</v>
      </c>
      <c r="BJ309" s="14" t="s">
        <v>91</v>
      </c>
      <c r="BK309" s="177">
        <f t="shared" ref="BK309:BK320" si="99">ROUND(I309*H309,2)</f>
        <v>0</v>
      </c>
      <c r="BL309" s="14" t="s">
        <v>224</v>
      </c>
      <c r="BM309" s="176" t="s">
        <v>917</v>
      </c>
    </row>
    <row r="310" spans="1:65" s="2" customFormat="1" ht="16.5" customHeight="1">
      <c r="A310" s="29"/>
      <c r="B310" s="163"/>
      <c r="C310" s="183" t="s">
        <v>918</v>
      </c>
      <c r="D310" s="183" t="s">
        <v>424</v>
      </c>
      <c r="E310" s="184" t="s">
        <v>919</v>
      </c>
      <c r="F310" s="185" t="s">
        <v>920</v>
      </c>
      <c r="G310" s="186" t="s">
        <v>251</v>
      </c>
      <c r="H310" s="187">
        <v>14.016</v>
      </c>
      <c r="I310" s="188"/>
      <c r="J310" s="189">
        <f t="shared" si="90"/>
        <v>0</v>
      </c>
      <c r="K310" s="253"/>
      <c r="L310" s="255"/>
      <c r="M310" s="254" t="s">
        <v>1</v>
      </c>
      <c r="N310" s="193" t="s">
        <v>44</v>
      </c>
      <c r="O310" s="55"/>
      <c r="P310" s="174">
        <f t="shared" si="91"/>
        <v>0</v>
      </c>
      <c r="Q310" s="174">
        <v>1.1999999999999999E-3</v>
      </c>
      <c r="R310" s="174">
        <f t="shared" si="92"/>
        <v>1.6819199999999999E-2</v>
      </c>
      <c r="S310" s="174">
        <v>0</v>
      </c>
      <c r="T310" s="175">
        <f t="shared" si="9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76" t="s">
        <v>293</v>
      </c>
      <c r="AT310" s="176" t="s">
        <v>424</v>
      </c>
      <c r="AU310" s="176" t="s">
        <v>91</v>
      </c>
      <c r="AY310" s="14" t="s">
        <v>158</v>
      </c>
      <c r="BE310" s="177">
        <f t="shared" si="94"/>
        <v>0</v>
      </c>
      <c r="BF310" s="177">
        <f t="shared" si="95"/>
        <v>0</v>
      </c>
      <c r="BG310" s="177">
        <f t="shared" si="96"/>
        <v>0</v>
      </c>
      <c r="BH310" s="177">
        <f t="shared" si="97"/>
        <v>0</v>
      </c>
      <c r="BI310" s="177">
        <f t="shared" si="98"/>
        <v>0</v>
      </c>
      <c r="BJ310" s="14" t="s">
        <v>91</v>
      </c>
      <c r="BK310" s="177">
        <f t="shared" si="99"/>
        <v>0</v>
      </c>
      <c r="BL310" s="14" t="s">
        <v>224</v>
      </c>
      <c r="BM310" s="176" t="s">
        <v>921</v>
      </c>
    </row>
    <row r="311" spans="1:65" s="2" customFormat="1" ht="16.5" customHeight="1">
      <c r="A311" s="29"/>
      <c r="B311" s="163"/>
      <c r="C311" s="183" t="s">
        <v>922</v>
      </c>
      <c r="D311" s="183" t="s">
        <v>424</v>
      </c>
      <c r="E311" s="184" t="s">
        <v>923</v>
      </c>
      <c r="F311" s="185" t="s">
        <v>924</v>
      </c>
      <c r="G311" s="186" t="s">
        <v>206</v>
      </c>
      <c r="H311" s="187">
        <v>1</v>
      </c>
      <c r="I311" s="188"/>
      <c r="J311" s="189">
        <f t="shared" si="90"/>
        <v>0</v>
      </c>
      <c r="K311" s="253"/>
      <c r="L311" s="255"/>
      <c r="M311" s="254" t="s">
        <v>1</v>
      </c>
      <c r="N311" s="193" t="s">
        <v>44</v>
      </c>
      <c r="O311" s="55"/>
      <c r="P311" s="174">
        <f t="shared" si="91"/>
        <v>0</v>
      </c>
      <c r="Q311" s="174">
        <v>1.1999999999999999E-3</v>
      </c>
      <c r="R311" s="174">
        <f t="shared" si="92"/>
        <v>1.1999999999999999E-3</v>
      </c>
      <c r="S311" s="174">
        <v>0</v>
      </c>
      <c r="T311" s="175">
        <f t="shared" si="9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6" t="s">
        <v>293</v>
      </c>
      <c r="AT311" s="176" t="s">
        <v>424</v>
      </c>
      <c r="AU311" s="176" t="s">
        <v>91</v>
      </c>
      <c r="AY311" s="14" t="s">
        <v>158</v>
      </c>
      <c r="BE311" s="177">
        <f t="shared" si="94"/>
        <v>0</v>
      </c>
      <c r="BF311" s="177">
        <f t="shared" si="95"/>
        <v>0</v>
      </c>
      <c r="BG311" s="177">
        <f t="shared" si="96"/>
        <v>0</v>
      </c>
      <c r="BH311" s="177">
        <f t="shared" si="97"/>
        <v>0</v>
      </c>
      <c r="BI311" s="177">
        <f t="shared" si="98"/>
        <v>0</v>
      </c>
      <c r="BJ311" s="14" t="s">
        <v>91</v>
      </c>
      <c r="BK311" s="177">
        <f t="shared" si="99"/>
        <v>0</v>
      </c>
      <c r="BL311" s="14" t="s">
        <v>224</v>
      </c>
      <c r="BM311" s="176" t="s">
        <v>925</v>
      </c>
    </row>
    <row r="312" spans="1:65" s="2" customFormat="1" ht="21.75" customHeight="1">
      <c r="A312" s="29"/>
      <c r="B312" s="163"/>
      <c r="C312" s="164" t="s">
        <v>926</v>
      </c>
      <c r="D312" s="164" t="s">
        <v>160</v>
      </c>
      <c r="E312" s="165" t="s">
        <v>927</v>
      </c>
      <c r="F312" s="166" t="s">
        <v>928</v>
      </c>
      <c r="G312" s="167" t="s">
        <v>231</v>
      </c>
      <c r="H312" s="168">
        <v>1</v>
      </c>
      <c r="I312" s="169"/>
      <c r="J312" s="170">
        <f t="shared" si="90"/>
        <v>0</v>
      </c>
      <c r="K312" s="249"/>
      <c r="L312" s="251"/>
      <c r="M312" s="250" t="s">
        <v>1</v>
      </c>
      <c r="N312" s="173" t="s">
        <v>44</v>
      </c>
      <c r="O312" s="55"/>
      <c r="P312" s="174">
        <f t="shared" si="91"/>
        <v>0</v>
      </c>
      <c r="Q312" s="174">
        <v>4.0000000000000003E-5</v>
      </c>
      <c r="R312" s="174">
        <f t="shared" si="92"/>
        <v>4.0000000000000003E-5</v>
      </c>
      <c r="S312" s="174">
        <v>0</v>
      </c>
      <c r="T312" s="175">
        <f t="shared" si="9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6" t="s">
        <v>224</v>
      </c>
      <c r="AT312" s="176" t="s">
        <v>160</v>
      </c>
      <c r="AU312" s="176" t="s">
        <v>91</v>
      </c>
      <c r="AY312" s="14" t="s">
        <v>158</v>
      </c>
      <c r="BE312" s="177">
        <f t="shared" si="94"/>
        <v>0</v>
      </c>
      <c r="BF312" s="177">
        <f t="shared" si="95"/>
        <v>0</v>
      </c>
      <c r="BG312" s="177">
        <f t="shared" si="96"/>
        <v>0</v>
      </c>
      <c r="BH312" s="177">
        <f t="shared" si="97"/>
        <v>0</v>
      </c>
      <c r="BI312" s="177">
        <f t="shared" si="98"/>
        <v>0</v>
      </c>
      <c r="BJ312" s="14" t="s">
        <v>91</v>
      </c>
      <c r="BK312" s="177">
        <f t="shared" si="99"/>
        <v>0</v>
      </c>
      <c r="BL312" s="14" t="s">
        <v>224</v>
      </c>
      <c r="BM312" s="176" t="s">
        <v>929</v>
      </c>
    </row>
    <row r="313" spans="1:65" s="2" customFormat="1" ht="16.5" customHeight="1">
      <c r="A313" s="29"/>
      <c r="B313" s="163"/>
      <c r="C313" s="183" t="s">
        <v>930</v>
      </c>
      <c r="D313" s="183" t="s">
        <v>424</v>
      </c>
      <c r="E313" s="184" t="s">
        <v>931</v>
      </c>
      <c r="F313" s="185" t="s">
        <v>932</v>
      </c>
      <c r="G313" s="186" t="s">
        <v>163</v>
      </c>
      <c r="H313" s="187">
        <v>9.31</v>
      </c>
      <c r="I313" s="188"/>
      <c r="J313" s="189">
        <f t="shared" si="90"/>
        <v>0</v>
      </c>
      <c r="K313" s="253"/>
      <c r="L313" s="255"/>
      <c r="M313" s="254" t="s">
        <v>1</v>
      </c>
      <c r="N313" s="193" t="s">
        <v>44</v>
      </c>
      <c r="O313" s="55"/>
      <c r="P313" s="174">
        <f t="shared" si="91"/>
        <v>0</v>
      </c>
      <c r="Q313" s="174">
        <v>5.7000000000000002E-2</v>
      </c>
      <c r="R313" s="174">
        <f t="shared" si="92"/>
        <v>0.53067000000000009</v>
      </c>
      <c r="S313" s="174">
        <v>0</v>
      </c>
      <c r="T313" s="175">
        <f t="shared" si="9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6" t="s">
        <v>293</v>
      </c>
      <c r="AT313" s="176" t="s">
        <v>424</v>
      </c>
      <c r="AU313" s="176" t="s">
        <v>91</v>
      </c>
      <c r="AY313" s="14" t="s">
        <v>158</v>
      </c>
      <c r="BE313" s="177">
        <f t="shared" si="94"/>
        <v>0</v>
      </c>
      <c r="BF313" s="177">
        <f t="shared" si="95"/>
        <v>0</v>
      </c>
      <c r="BG313" s="177">
        <f t="shared" si="96"/>
        <v>0</v>
      </c>
      <c r="BH313" s="177">
        <f t="shared" si="97"/>
        <v>0</v>
      </c>
      <c r="BI313" s="177">
        <f t="shared" si="98"/>
        <v>0</v>
      </c>
      <c r="BJ313" s="14" t="s">
        <v>91</v>
      </c>
      <c r="BK313" s="177">
        <f t="shared" si="99"/>
        <v>0</v>
      </c>
      <c r="BL313" s="14" t="s">
        <v>224</v>
      </c>
      <c r="BM313" s="176" t="s">
        <v>933</v>
      </c>
    </row>
    <row r="314" spans="1:65" s="2" customFormat="1" ht="21.75" customHeight="1">
      <c r="A314" s="29"/>
      <c r="B314" s="163"/>
      <c r="C314" s="164" t="s">
        <v>934</v>
      </c>
      <c r="D314" s="164" t="s">
        <v>160</v>
      </c>
      <c r="E314" s="165" t="s">
        <v>935</v>
      </c>
      <c r="F314" s="166" t="s">
        <v>936</v>
      </c>
      <c r="G314" s="167" t="s">
        <v>737</v>
      </c>
      <c r="H314" s="168">
        <v>634.28</v>
      </c>
      <c r="I314" s="169"/>
      <c r="J314" s="170">
        <f t="shared" si="90"/>
        <v>0</v>
      </c>
      <c r="K314" s="249"/>
      <c r="L314" s="251"/>
      <c r="M314" s="250" t="s">
        <v>1</v>
      </c>
      <c r="N314" s="173" t="s">
        <v>44</v>
      </c>
      <c r="O314" s="55"/>
      <c r="P314" s="174">
        <f t="shared" si="91"/>
        <v>0</v>
      </c>
      <c r="Q314" s="174">
        <v>6.0000000000000002E-5</v>
      </c>
      <c r="R314" s="174">
        <f t="shared" si="92"/>
        <v>3.8056800000000002E-2</v>
      </c>
      <c r="S314" s="174">
        <v>0</v>
      </c>
      <c r="T314" s="175">
        <f t="shared" si="9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6" t="s">
        <v>224</v>
      </c>
      <c r="AT314" s="176" t="s">
        <v>160</v>
      </c>
      <c r="AU314" s="176" t="s">
        <v>91</v>
      </c>
      <c r="AY314" s="14" t="s">
        <v>158</v>
      </c>
      <c r="BE314" s="177">
        <f t="shared" si="94"/>
        <v>0</v>
      </c>
      <c r="BF314" s="177">
        <f t="shared" si="95"/>
        <v>0</v>
      </c>
      <c r="BG314" s="177">
        <f t="shared" si="96"/>
        <v>0</v>
      </c>
      <c r="BH314" s="177">
        <f t="shared" si="97"/>
        <v>0</v>
      </c>
      <c r="BI314" s="177">
        <f t="shared" si="98"/>
        <v>0</v>
      </c>
      <c r="BJ314" s="14" t="s">
        <v>91</v>
      </c>
      <c r="BK314" s="177">
        <f t="shared" si="99"/>
        <v>0</v>
      </c>
      <c r="BL314" s="14" t="s">
        <v>224</v>
      </c>
      <c r="BM314" s="176" t="s">
        <v>937</v>
      </c>
    </row>
    <row r="315" spans="1:65" s="2" customFormat="1" ht="29.25" customHeight="1">
      <c r="A315" s="29"/>
      <c r="B315" s="163"/>
      <c r="C315" s="183" t="s">
        <v>938</v>
      </c>
      <c r="D315" s="183" t="s">
        <v>424</v>
      </c>
      <c r="E315" s="184" t="s">
        <v>939</v>
      </c>
      <c r="F315" s="185" t="s">
        <v>940</v>
      </c>
      <c r="G315" s="186" t="s">
        <v>192</v>
      </c>
      <c r="H315" s="187">
        <v>0.69799999999999995</v>
      </c>
      <c r="I315" s="188"/>
      <c r="J315" s="189">
        <f t="shared" si="90"/>
        <v>0</v>
      </c>
      <c r="K315" s="253"/>
      <c r="L315" s="255"/>
      <c r="M315" s="254" t="s">
        <v>1</v>
      </c>
      <c r="N315" s="193" t="s">
        <v>44</v>
      </c>
      <c r="O315" s="55"/>
      <c r="P315" s="174">
        <f t="shared" si="91"/>
        <v>0</v>
      </c>
      <c r="Q315" s="174">
        <v>1</v>
      </c>
      <c r="R315" s="174">
        <f t="shared" si="92"/>
        <v>0.69799999999999995</v>
      </c>
      <c r="S315" s="174">
        <v>0</v>
      </c>
      <c r="T315" s="175">
        <f t="shared" si="9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6" t="s">
        <v>293</v>
      </c>
      <c r="AT315" s="176" t="s">
        <v>424</v>
      </c>
      <c r="AU315" s="176" t="s">
        <v>91</v>
      </c>
      <c r="AY315" s="14" t="s">
        <v>158</v>
      </c>
      <c r="BE315" s="177">
        <f t="shared" si="94"/>
        <v>0</v>
      </c>
      <c r="BF315" s="177">
        <f t="shared" si="95"/>
        <v>0</v>
      </c>
      <c r="BG315" s="177">
        <f t="shared" si="96"/>
        <v>0</v>
      </c>
      <c r="BH315" s="177">
        <f t="shared" si="97"/>
        <v>0</v>
      </c>
      <c r="BI315" s="177">
        <f t="shared" si="98"/>
        <v>0</v>
      </c>
      <c r="BJ315" s="14" t="s">
        <v>91</v>
      </c>
      <c r="BK315" s="177">
        <f t="shared" si="99"/>
        <v>0</v>
      </c>
      <c r="BL315" s="14" t="s">
        <v>224</v>
      </c>
      <c r="BM315" s="176" t="s">
        <v>941</v>
      </c>
    </row>
    <row r="316" spans="1:65" s="2" customFormat="1" ht="16.5" customHeight="1">
      <c r="A316" s="29"/>
      <c r="B316" s="163"/>
      <c r="C316" s="164" t="s">
        <v>942</v>
      </c>
      <c r="D316" s="164" t="s">
        <v>160</v>
      </c>
      <c r="E316" s="165" t="s">
        <v>943</v>
      </c>
      <c r="F316" s="166" t="s">
        <v>944</v>
      </c>
      <c r="G316" s="167" t="s">
        <v>737</v>
      </c>
      <c r="H316" s="168">
        <v>393.22</v>
      </c>
      <c r="I316" s="169"/>
      <c r="J316" s="170">
        <f t="shared" si="90"/>
        <v>0</v>
      </c>
      <c r="K316" s="249"/>
      <c r="L316" s="251"/>
      <c r="M316" s="250" t="s">
        <v>1</v>
      </c>
      <c r="N316" s="173" t="s">
        <v>44</v>
      </c>
      <c r="O316" s="55"/>
      <c r="P316" s="174">
        <f t="shared" si="91"/>
        <v>0</v>
      </c>
      <c r="Q316" s="174">
        <v>6.0000000000000002E-5</v>
      </c>
      <c r="R316" s="174">
        <f t="shared" si="92"/>
        <v>2.3593200000000002E-2</v>
      </c>
      <c r="S316" s="174">
        <v>0</v>
      </c>
      <c r="T316" s="175">
        <f t="shared" si="9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6" t="s">
        <v>224</v>
      </c>
      <c r="AT316" s="176" t="s">
        <v>160</v>
      </c>
      <c r="AU316" s="176" t="s">
        <v>91</v>
      </c>
      <c r="AY316" s="14" t="s">
        <v>158</v>
      </c>
      <c r="BE316" s="177">
        <f t="shared" si="94"/>
        <v>0</v>
      </c>
      <c r="BF316" s="177">
        <f t="shared" si="95"/>
        <v>0</v>
      </c>
      <c r="BG316" s="177">
        <f t="shared" si="96"/>
        <v>0</v>
      </c>
      <c r="BH316" s="177">
        <f t="shared" si="97"/>
        <v>0</v>
      </c>
      <c r="BI316" s="177">
        <f t="shared" si="98"/>
        <v>0</v>
      </c>
      <c r="BJ316" s="14" t="s">
        <v>91</v>
      </c>
      <c r="BK316" s="177">
        <f t="shared" si="99"/>
        <v>0</v>
      </c>
      <c r="BL316" s="14" t="s">
        <v>224</v>
      </c>
      <c r="BM316" s="176" t="s">
        <v>945</v>
      </c>
    </row>
    <row r="317" spans="1:65" s="2" customFormat="1" ht="24.75" customHeight="1">
      <c r="A317" s="29"/>
      <c r="B317" s="163"/>
      <c r="C317" s="183" t="s">
        <v>946</v>
      </c>
      <c r="D317" s="183" t="s">
        <v>424</v>
      </c>
      <c r="E317" s="184" t="s">
        <v>947</v>
      </c>
      <c r="F317" s="185" t="s">
        <v>940</v>
      </c>
      <c r="G317" s="186" t="s">
        <v>192</v>
      </c>
      <c r="H317" s="187">
        <v>0.433</v>
      </c>
      <c r="I317" s="188"/>
      <c r="J317" s="189">
        <f t="shared" si="90"/>
        <v>0</v>
      </c>
      <c r="K317" s="253"/>
      <c r="L317" s="255"/>
      <c r="M317" s="254" t="s">
        <v>1</v>
      </c>
      <c r="N317" s="193" t="s">
        <v>44</v>
      </c>
      <c r="O317" s="55"/>
      <c r="P317" s="174">
        <f t="shared" si="91"/>
        <v>0</v>
      </c>
      <c r="Q317" s="174">
        <v>1</v>
      </c>
      <c r="R317" s="174">
        <f t="shared" si="92"/>
        <v>0.433</v>
      </c>
      <c r="S317" s="174">
        <v>0</v>
      </c>
      <c r="T317" s="175">
        <f t="shared" si="9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6" t="s">
        <v>293</v>
      </c>
      <c r="AT317" s="176" t="s">
        <v>424</v>
      </c>
      <c r="AU317" s="176" t="s">
        <v>91</v>
      </c>
      <c r="AY317" s="14" t="s">
        <v>158</v>
      </c>
      <c r="BE317" s="177">
        <f t="shared" si="94"/>
        <v>0</v>
      </c>
      <c r="BF317" s="177">
        <f t="shared" si="95"/>
        <v>0</v>
      </c>
      <c r="BG317" s="177">
        <f t="shared" si="96"/>
        <v>0</v>
      </c>
      <c r="BH317" s="177">
        <f t="shared" si="97"/>
        <v>0</v>
      </c>
      <c r="BI317" s="177">
        <f t="shared" si="98"/>
        <v>0</v>
      </c>
      <c r="BJ317" s="14" t="s">
        <v>91</v>
      </c>
      <c r="BK317" s="177">
        <f t="shared" si="99"/>
        <v>0</v>
      </c>
      <c r="BL317" s="14" t="s">
        <v>224</v>
      </c>
      <c r="BM317" s="176" t="s">
        <v>948</v>
      </c>
    </row>
    <row r="318" spans="1:65" s="2" customFormat="1" ht="16.5" customHeight="1">
      <c r="A318" s="29"/>
      <c r="B318" s="163"/>
      <c r="C318" s="164" t="s">
        <v>949</v>
      </c>
      <c r="D318" s="164" t="s">
        <v>160</v>
      </c>
      <c r="E318" s="165" t="s">
        <v>950</v>
      </c>
      <c r="F318" s="166" t="s">
        <v>951</v>
      </c>
      <c r="G318" s="167" t="s">
        <v>737</v>
      </c>
      <c r="H318" s="168">
        <v>634.28</v>
      </c>
      <c r="I318" s="169"/>
      <c r="J318" s="170">
        <f t="shared" si="90"/>
        <v>0</v>
      </c>
      <c r="K318" s="249"/>
      <c r="L318" s="251"/>
      <c r="M318" s="250" t="s">
        <v>1</v>
      </c>
      <c r="N318" s="173" t="s">
        <v>44</v>
      </c>
      <c r="O318" s="55"/>
      <c r="P318" s="174">
        <f t="shared" si="91"/>
        <v>0</v>
      </c>
      <c r="Q318" s="174">
        <v>0</v>
      </c>
      <c r="R318" s="174">
        <f t="shared" si="92"/>
        <v>0</v>
      </c>
      <c r="S318" s="174">
        <v>0</v>
      </c>
      <c r="T318" s="175">
        <f t="shared" si="9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6" t="s">
        <v>224</v>
      </c>
      <c r="AT318" s="176" t="s">
        <v>160</v>
      </c>
      <c r="AU318" s="176" t="s">
        <v>91</v>
      </c>
      <c r="AY318" s="14" t="s">
        <v>158</v>
      </c>
      <c r="BE318" s="177">
        <f t="shared" si="94"/>
        <v>0</v>
      </c>
      <c r="BF318" s="177">
        <f t="shared" si="95"/>
        <v>0</v>
      </c>
      <c r="BG318" s="177">
        <f t="shared" si="96"/>
        <v>0</v>
      </c>
      <c r="BH318" s="177">
        <f t="shared" si="97"/>
        <v>0</v>
      </c>
      <c r="BI318" s="177">
        <f t="shared" si="98"/>
        <v>0</v>
      </c>
      <c r="BJ318" s="14" t="s">
        <v>91</v>
      </c>
      <c r="BK318" s="177">
        <f t="shared" si="99"/>
        <v>0</v>
      </c>
      <c r="BL318" s="14" t="s">
        <v>224</v>
      </c>
      <c r="BM318" s="176" t="s">
        <v>952</v>
      </c>
    </row>
    <row r="319" spans="1:65" s="2" customFormat="1" ht="16.5" customHeight="1">
      <c r="A319" s="29"/>
      <c r="B319" s="163"/>
      <c r="C319" s="164" t="s">
        <v>953</v>
      </c>
      <c r="D319" s="164" t="s">
        <v>160</v>
      </c>
      <c r="E319" s="165" t="s">
        <v>954</v>
      </c>
      <c r="F319" s="166" t="s">
        <v>955</v>
      </c>
      <c r="G319" s="167" t="s">
        <v>737</v>
      </c>
      <c r="H319" s="168">
        <v>393.22</v>
      </c>
      <c r="I319" s="169"/>
      <c r="J319" s="170">
        <f t="shared" si="90"/>
        <v>0</v>
      </c>
      <c r="K319" s="249"/>
      <c r="L319" s="251"/>
      <c r="M319" s="250" t="s">
        <v>1</v>
      </c>
      <c r="N319" s="173" t="s">
        <v>44</v>
      </c>
      <c r="O319" s="55"/>
      <c r="P319" s="174">
        <f t="shared" si="91"/>
        <v>0</v>
      </c>
      <c r="Q319" s="174">
        <v>0</v>
      </c>
      <c r="R319" s="174">
        <f t="shared" si="92"/>
        <v>0</v>
      </c>
      <c r="S319" s="174">
        <v>0</v>
      </c>
      <c r="T319" s="175">
        <f t="shared" si="9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6" t="s">
        <v>224</v>
      </c>
      <c r="AT319" s="176" t="s">
        <v>160</v>
      </c>
      <c r="AU319" s="176" t="s">
        <v>91</v>
      </c>
      <c r="AY319" s="14" t="s">
        <v>158</v>
      </c>
      <c r="BE319" s="177">
        <f t="shared" si="94"/>
        <v>0</v>
      </c>
      <c r="BF319" s="177">
        <f t="shared" si="95"/>
        <v>0</v>
      </c>
      <c r="BG319" s="177">
        <f t="shared" si="96"/>
        <v>0</v>
      </c>
      <c r="BH319" s="177">
        <f t="shared" si="97"/>
        <v>0</v>
      </c>
      <c r="BI319" s="177">
        <f t="shared" si="98"/>
        <v>0</v>
      </c>
      <c r="BJ319" s="14" t="s">
        <v>91</v>
      </c>
      <c r="BK319" s="177">
        <f t="shared" si="99"/>
        <v>0</v>
      </c>
      <c r="BL319" s="14" t="s">
        <v>224</v>
      </c>
      <c r="BM319" s="176" t="s">
        <v>956</v>
      </c>
    </row>
    <row r="320" spans="1:65" s="2" customFormat="1" ht="21.75" customHeight="1">
      <c r="A320" s="29"/>
      <c r="B320" s="163"/>
      <c r="C320" s="164" t="s">
        <v>957</v>
      </c>
      <c r="D320" s="164" t="s">
        <v>160</v>
      </c>
      <c r="E320" s="165" t="s">
        <v>958</v>
      </c>
      <c r="F320" s="166" t="s">
        <v>959</v>
      </c>
      <c r="G320" s="167" t="s">
        <v>764</v>
      </c>
      <c r="H320" s="198"/>
      <c r="I320" s="169"/>
      <c r="J320" s="170">
        <f t="shared" si="90"/>
        <v>0</v>
      </c>
      <c r="K320" s="249"/>
      <c r="L320" s="251"/>
      <c r="M320" s="250" t="s">
        <v>1</v>
      </c>
      <c r="N320" s="173" t="s">
        <v>44</v>
      </c>
      <c r="O320" s="55"/>
      <c r="P320" s="174">
        <f t="shared" si="91"/>
        <v>0</v>
      </c>
      <c r="Q320" s="174">
        <v>0</v>
      </c>
      <c r="R320" s="174">
        <f t="shared" si="92"/>
        <v>0</v>
      </c>
      <c r="S320" s="174">
        <v>0</v>
      </c>
      <c r="T320" s="175">
        <f t="shared" si="9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6" t="s">
        <v>224</v>
      </c>
      <c r="AT320" s="176" t="s">
        <v>160</v>
      </c>
      <c r="AU320" s="176" t="s">
        <v>91</v>
      </c>
      <c r="AY320" s="14" t="s">
        <v>158</v>
      </c>
      <c r="BE320" s="177">
        <f t="shared" si="94"/>
        <v>0</v>
      </c>
      <c r="BF320" s="177">
        <f t="shared" si="95"/>
        <v>0</v>
      </c>
      <c r="BG320" s="177">
        <f t="shared" si="96"/>
        <v>0</v>
      </c>
      <c r="BH320" s="177">
        <f t="shared" si="97"/>
        <v>0</v>
      </c>
      <c r="BI320" s="177">
        <f t="shared" si="98"/>
        <v>0</v>
      </c>
      <c r="BJ320" s="14" t="s">
        <v>91</v>
      </c>
      <c r="BK320" s="177">
        <f t="shared" si="99"/>
        <v>0</v>
      </c>
      <c r="BL320" s="14" t="s">
        <v>224</v>
      </c>
      <c r="BM320" s="176" t="s">
        <v>960</v>
      </c>
    </row>
    <row r="321" spans="1:65" s="12" customFormat="1" ht="22.9" customHeight="1">
      <c r="B321" s="150"/>
      <c r="D321" s="151" t="s">
        <v>77</v>
      </c>
      <c r="E321" s="161" t="s">
        <v>961</v>
      </c>
      <c r="F321" s="161" t="s">
        <v>962</v>
      </c>
      <c r="I321" s="153"/>
      <c r="J321" s="162">
        <f>BK321</f>
        <v>0</v>
      </c>
      <c r="L321" s="150"/>
      <c r="M321" s="155"/>
      <c r="N321" s="156"/>
      <c r="O321" s="156"/>
      <c r="P321" s="157">
        <f>SUM(P322:P325)</f>
        <v>0</v>
      </c>
      <c r="Q321" s="156"/>
      <c r="R321" s="157">
        <f>SUM(R322:R325)</f>
        <v>7.3665257999999998</v>
      </c>
      <c r="S321" s="156"/>
      <c r="T321" s="158">
        <f>SUM(T322:T325)</f>
        <v>0</v>
      </c>
      <c r="AR321" s="151" t="s">
        <v>91</v>
      </c>
      <c r="AT321" s="159" t="s">
        <v>77</v>
      </c>
      <c r="AU321" s="159" t="s">
        <v>85</v>
      </c>
      <c r="AY321" s="151" t="s">
        <v>158</v>
      </c>
      <c r="BK321" s="160">
        <f>SUM(BK322:BK325)</f>
        <v>0</v>
      </c>
    </row>
    <row r="322" spans="1:65" s="2" customFormat="1" ht="16.5" customHeight="1">
      <c r="A322" s="29"/>
      <c r="B322" s="163"/>
      <c r="C322" s="164" t="s">
        <v>963</v>
      </c>
      <c r="D322" s="164" t="s">
        <v>160</v>
      </c>
      <c r="E322" s="165" t="s">
        <v>964</v>
      </c>
      <c r="F322" s="166" t="s">
        <v>965</v>
      </c>
      <c r="G322" s="167" t="s">
        <v>163</v>
      </c>
      <c r="H322" s="168">
        <v>117.82</v>
      </c>
      <c r="I322" s="169"/>
      <c r="J322" s="170">
        <f>ROUND(I322*H322,2)</f>
        <v>0</v>
      </c>
      <c r="K322" s="249"/>
      <c r="L322" s="251"/>
      <c r="M322" s="250" t="s">
        <v>1</v>
      </c>
      <c r="N322" s="173" t="s">
        <v>44</v>
      </c>
      <c r="O322" s="55"/>
      <c r="P322" s="174">
        <f>O322*H322</f>
        <v>0</v>
      </c>
      <c r="Q322" s="174">
        <v>6.0979999999999999E-2</v>
      </c>
      <c r="R322" s="174">
        <f>Q322*H322</f>
        <v>7.1846635999999995</v>
      </c>
      <c r="S322" s="174">
        <v>0</v>
      </c>
      <c r="T322" s="175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6" t="s">
        <v>224</v>
      </c>
      <c r="AT322" s="176" t="s">
        <v>160</v>
      </c>
      <c r="AU322" s="176" t="s">
        <v>91</v>
      </c>
      <c r="AY322" s="14" t="s">
        <v>158</v>
      </c>
      <c r="BE322" s="177">
        <f>IF(N322="základná",J322,0)</f>
        <v>0</v>
      </c>
      <c r="BF322" s="177">
        <f>IF(N322="znížená",J322,0)</f>
        <v>0</v>
      </c>
      <c r="BG322" s="177">
        <f>IF(N322="zákl. prenesená",J322,0)</f>
        <v>0</v>
      </c>
      <c r="BH322" s="177">
        <f>IF(N322="zníž. prenesená",J322,0)</f>
        <v>0</v>
      </c>
      <c r="BI322" s="177">
        <f>IF(N322="nulová",J322,0)</f>
        <v>0</v>
      </c>
      <c r="BJ322" s="14" t="s">
        <v>91</v>
      </c>
      <c r="BK322" s="177">
        <f>ROUND(I322*H322,2)</f>
        <v>0</v>
      </c>
      <c r="BL322" s="14" t="s">
        <v>224</v>
      </c>
      <c r="BM322" s="176" t="s">
        <v>966</v>
      </c>
    </row>
    <row r="323" spans="1:65" s="2" customFormat="1" ht="16.5" customHeight="1">
      <c r="A323" s="29"/>
      <c r="B323" s="163"/>
      <c r="C323" s="183" t="s">
        <v>967</v>
      </c>
      <c r="D323" s="183" t="s">
        <v>424</v>
      </c>
      <c r="E323" s="184" t="s">
        <v>968</v>
      </c>
      <c r="F323" s="185" t="s">
        <v>969</v>
      </c>
      <c r="G323" s="186" t="s">
        <v>163</v>
      </c>
      <c r="H323" s="187">
        <v>109.14</v>
      </c>
      <c r="I323" s="188"/>
      <c r="J323" s="189">
        <f>ROUND(I323*H323,2)</f>
        <v>0</v>
      </c>
      <c r="K323" s="253"/>
      <c r="L323" s="255"/>
      <c r="M323" s="254" t="s">
        <v>1</v>
      </c>
      <c r="N323" s="193" t="s">
        <v>44</v>
      </c>
      <c r="O323" s="55"/>
      <c r="P323" s="174">
        <f>O323*H323</f>
        <v>0</v>
      </c>
      <c r="Q323" s="174">
        <v>1.9000000000000001E-4</v>
      </c>
      <c r="R323" s="174">
        <f>Q323*H323</f>
        <v>2.0736600000000001E-2</v>
      </c>
      <c r="S323" s="174">
        <v>0</v>
      </c>
      <c r="T323" s="175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6" t="s">
        <v>293</v>
      </c>
      <c r="AT323" s="176" t="s">
        <v>424</v>
      </c>
      <c r="AU323" s="176" t="s">
        <v>91</v>
      </c>
      <c r="AY323" s="14" t="s">
        <v>158</v>
      </c>
      <c r="BE323" s="177">
        <f>IF(N323="základná",J323,0)</f>
        <v>0</v>
      </c>
      <c r="BF323" s="177">
        <f>IF(N323="znížená",J323,0)</f>
        <v>0</v>
      </c>
      <c r="BG323" s="177">
        <f>IF(N323="zákl. prenesená",J323,0)</f>
        <v>0</v>
      </c>
      <c r="BH323" s="177">
        <f>IF(N323="zníž. prenesená",J323,0)</f>
        <v>0</v>
      </c>
      <c r="BI323" s="177">
        <f>IF(N323="nulová",J323,0)</f>
        <v>0</v>
      </c>
      <c r="BJ323" s="14" t="s">
        <v>91</v>
      </c>
      <c r="BK323" s="177">
        <f>ROUND(I323*H323,2)</f>
        <v>0</v>
      </c>
      <c r="BL323" s="14" t="s">
        <v>224</v>
      </c>
      <c r="BM323" s="176" t="s">
        <v>970</v>
      </c>
    </row>
    <row r="324" spans="1:65" s="2" customFormat="1" ht="16.5" customHeight="1">
      <c r="A324" s="29"/>
      <c r="B324" s="163"/>
      <c r="C324" s="183" t="s">
        <v>971</v>
      </c>
      <c r="D324" s="183" t="s">
        <v>424</v>
      </c>
      <c r="E324" s="184" t="s">
        <v>972</v>
      </c>
      <c r="F324" s="185" t="s">
        <v>973</v>
      </c>
      <c r="G324" s="186" t="s">
        <v>163</v>
      </c>
      <c r="H324" s="187">
        <v>11.036</v>
      </c>
      <c r="I324" s="188"/>
      <c r="J324" s="189">
        <f>ROUND(I324*H324,2)</f>
        <v>0</v>
      </c>
      <c r="K324" s="253"/>
      <c r="L324" s="255"/>
      <c r="M324" s="254" t="s">
        <v>1</v>
      </c>
      <c r="N324" s="193" t="s">
        <v>44</v>
      </c>
      <c r="O324" s="55"/>
      <c r="P324" s="174">
        <f>O324*H324</f>
        <v>0</v>
      </c>
      <c r="Q324" s="174">
        <v>1.46E-2</v>
      </c>
      <c r="R324" s="174">
        <f>Q324*H324</f>
        <v>0.16112560000000001</v>
      </c>
      <c r="S324" s="174">
        <v>0</v>
      </c>
      <c r="T324" s="175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6" t="s">
        <v>293</v>
      </c>
      <c r="AT324" s="176" t="s">
        <v>424</v>
      </c>
      <c r="AU324" s="176" t="s">
        <v>91</v>
      </c>
      <c r="AY324" s="14" t="s">
        <v>158</v>
      </c>
      <c r="BE324" s="177">
        <f>IF(N324="základná",J324,0)</f>
        <v>0</v>
      </c>
      <c r="BF324" s="177">
        <f>IF(N324="znížená",J324,0)</f>
        <v>0</v>
      </c>
      <c r="BG324" s="177">
        <f>IF(N324="zákl. prenesená",J324,0)</f>
        <v>0</v>
      </c>
      <c r="BH324" s="177">
        <f>IF(N324="zníž. prenesená",J324,0)</f>
        <v>0</v>
      </c>
      <c r="BI324" s="177">
        <f>IF(N324="nulová",J324,0)</f>
        <v>0</v>
      </c>
      <c r="BJ324" s="14" t="s">
        <v>91</v>
      </c>
      <c r="BK324" s="177">
        <f>ROUND(I324*H324,2)</f>
        <v>0</v>
      </c>
      <c r="BL324" s="14" t="s">
        <v>224</v>
      </c>
      <c r="BM324" s="176" t="s">
        <v>974</v>
      </c>
    </row>
    <row r="325" spans="1:65" s="2" customFormat="1" ht="21.75" customHeight="1">
      <c r="A325" s="29"/>
      <c r="B325" s="163"/>
      <c r="C325" s="164" t="s">
        <v>975</v>
      </c>
      <c r="D325" s="164" t="s">
        <v>160</v>
      </c>
      <c r="E325" s="165" t="s">
        <v>976</v>
      </c>
      <c r="F325" s="166" t="s">
        <v>977</v>
      </c>
      <c r="G325" s="167" t="s">
        <v>764</v>
      </c>
      <c r="H325" s="198"/>
      <c r="I325" s="169"/>
      <c r="J325" s="170">
        <f>ROUND(I325*H325,2)</f>
        <v>0</v>
      </c>
      <c r="K325" s="249"/>
      <c r="L325" s="251"/>
      <c r="M325" s="250" t="s">
        <v>1</v>
      </c>
      <c r="N325" s="173" t="s">
        <v>44</v>
      </c>
      <c r="O325" s="55"/>
      <c r="P325" s="174">
        <f>O325*H325</f>
        <v>0</v>
      </c>
      <c r="Q325" s="174">
        <v>0</v>
      </c>
      <c r="R325" s="174">
        <f>Q325*H325</f>
        <v>0</v>
      </c>
      <c r="S325" s="174">
        <v>0</v>
      </c>
      <c r="T325" s="175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6" t="s">
        <v>224</v>
      </c>
      <c r="AT325" s="176" t="s">
        <v>160</v>
      </c>
      <c r="AU325" s="176" t="s">
        <v>91</v>
      </c>
      <c r="AY325" s="14" t="s">
        <v>158</v>
      </c>
      <c r="BE325" s="177">
        <f>IF(N325="základná",J325,0)</f>
        <v>0</v>
      </c>
      <c r="BF325" s="177">
        <f>IF(N325="znížená",J325,0)</f>
        <v>0</v>
      </c>
      <c r="BG325" s="177">
        <f>IF(N325="zákl. prenesená",J325,0)</f>
        <v>0</v>
      </c>
      <c r="BH325" s="177">
        <f>IF(N325="zníž. prenesená",J325,0)</f>
        <v>0</v>
      </c>
      <c r="BI325" s="177">
        <f>IF(N325="nulová",J325,0)</f>
        <v>0</v>
      </c>
      <c r="BJ325" s="14" t="s">
        <v>91</v>
      </c>
      <c r="BK325" s="177">
        <f>ROUND(I325*H325,2)</f>
        <v>0</v>
      </c>
      <c r="BL325" s="14" t="s">
        <v>224</v>
      </c>
      <c r="BM325" s="176" t="s">
        <v>978</v>
      </c>
    </row>
    <row r="326" spans="1:65" s="12" customFormat="1" ht="22.9" customHeight="1">
      <c r="B326" s="150"/>
      <c r="D326" s="151" t="s">
        <v>77</v>
      </c>
      <c r="E326" s="161" t="s">
        <v>979</v>
      </c>
      <c r="F326" s="161" t="s">
        <v>980</v>
      </c>
      <c r="I326" s="153"/>
      <c r="J326" s="162">
        <f>BK326</f>
        <v>0</v>
      </c>
      <c r="L326" s="150"/>
      <c r="M326" s="155"/>
      <c r="N326" s="156"/>
      <c r="O326" s="156"/>
      <c r="P326" s="157">
        <f>SUM(P327:P329)</f>
        <v>0</v>
      </c>
      <c r="Q326" s="156"/>
      <c r="R326" s="157">
        <f>SUM(R327:R329)</f>
        <v>10.02381299</v>
      </c>
      <c r="S326" s="156"/>
      <c r="T326" s="158">
        <f>SUM(T327:T329)</f>
        <v>0</v>
      </c>
      <c r="AR326" s="151" t="s">
        <v>91</v>
      </c>
      <c r="AT326" s="159" t="s">
        <v>77</v>
      </c>
      <c r="AU326" s="159" t="s">
        <v>85</v>
      </c>
      <c r="AY326" s="151" t="s">
        <v>158</v>
      </c>
      <c r="BK326" s="160">
        <f>SUM(BK327:BK329)</f>
        <v>0</v>
      </c>
    </row>
    <row r="327" spans="1:65" s="2" customFormat="1" ht="21.75" customHeight="1">
      <c r="A327" s="29"/>
      <c r="B327" s="163"/>
      <c r="C327" s="164" t="s">
        <v>981</v>
      </c>
      <c r="D327" s="164" t="s">
        <v>160</v>
      </c>
      <c r="E327" s="165" t="s">
        <v>982</v>
      </c>
      <c r="F327" s="166" t="s">
        <v>983</v>
      </c>
      <c r="G327" s="167" t="s">
        <v>163</v>
      </c>
      <c r="H327" s="168">
        <v>137.99299999999999</v>
      </c>
      <c r="I327" s="169"/>
      <c r="J327" s="170">
        <f>ROUND(I327*H327,2)</f>
        <v>0</v>
      </c>
      <c r="K327" s="249"/>
      <c r="L327" s="251"/>
      <c r="M327" s="250" t="s">
        <v>1</v>
      </c>
      <c r="N327" s="173" t="s">
        <v>44</v>
      </c>
      <c r="O327" s="55"/>
      <c r="P327" s="174">
        <f>O327*H327</f>
        <v>0</v>
      </c>
      <c r="Q327" s="174">
        <v>6.1929999999999999E-2</v>
      </c>
      <c r="R327" s="174">
        <f>Q327*H327</f>
        <v>8.5459064900000001</v>
      </c>
      <c r="S327" s="174">
        <v>0</v>
      </c>
      <c r="T327" s="175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6" t="s">
        <v>224</v>
      </c>
      <c r="AT327" s="176" t="s">
        <v>160</v>
      </c>
      <c r="AU327" s="176" t="s">
        <v>91</v>
      </c>
      <c r="AY327" s="14" t="s">
        <v>158</v>
      </c>
      <c r="BE327" s="177">
        <f>IF(N327="základná",J327,0)</f>
        <v>0</v>
      </c>
      <c r="BF327" s="177">
        <f>IF(N327="znížená",J327,0)</f>
        <v>0</v>
      </c>
      <c r="BG327" s="177">
        <f>IF(N327="zákl. prenesená",J327,0)</f>
        <v>0</v>
      </c>
      <c r="BH327" s="177">
        <f>IF(N327="zníž. prenesená",J327,0)</f>
        <v>0</v>
      </c>
      <c r="BI327" s="177">
        <f>IF(N327="nulová",J327,0)</f>
        <v>0</v>
      </c>
      <c r="BJ327" s="14" t="s">
        <v>91</v>
      </c>
      <c r="BK327" s="177">
        <f>ROUND(I327*H327,2)</f>
        <v>0</v>
      </c>
      <c r="BL327" s="14" t="s">
        <v>224</v>
      </c>
      <c r="BM327" s="176" t="s">
        <v>984</v>
      </c>
    </row>
    <row r="328" spans="1:65" s="2" customFormat="1" ht="16.5" customHeight="1">
      <c r="A328" s="29"/>
      <c r="B328" s="163"/>
      <c r="C328" s="183" t="s">
        <v>985</v>
      </c>
      <c r="D328" s="183" t="s">
        <v>424</v>
      </c>
      <c r="E328" s="184" t="s">
        <v>986</v>
      </c>
      <c r="F328" s="185" t="s">
        <v>987</v>
      </c>
      <c r="G328" s="186" t="s">
        <v>163</v>
      </c>
      <c r="H328" s="187">
        <v>140.75299999999999</v>
      </c>
      <c r="I328" s="188"/>
      <c r="J328" s="189">
        <f>ROUND(I328*H328,2)</f>
        <v>0</v>
      </c>
      <c r="K328" s="253"/>
      <c r="L328" s="255"/>
      <c r="M328" s="254" t="s">
        <v>1</v>
      </c>
      <c r="N328" s="193" t="s">
        <v>44</v>
      </c>
      <c r="O328" s="55"/>
      <c r="P328" s="174">
        <f>O328*H328</f>
        <v>0</v>
      </c>
      <c r="Q328" s="174">
        <v>1.0500000000000001E-2</v>
      </c>
      <c r="R328" s="174">
        <f>Q328*H328</f>
        <v>1.4779065</v>
      </c>
      <c r="S328" s="174">
        <v>0</v>
      </c>
      <c r="T328" s="175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6" t="s">
        <v>293</v>
      </c>
      <c r="AT328" s="176" t="s">
        <v>424</v>
      </c>
      <c r="AU328" s="176" t="s">
        <v>91</v>
      </c>
      <c r="AY328" s="14" t="s">
        <v>158</v>
      </c>
      <c r="BE328" s="177">
        <f>IF(N328="základná",J328,0)</f>
        <v>0</v>
      </c>
      <c r="BF328" s="177">
        <f>IF(N328="znížená",J328,0)</f>
        <v>0</v>
      </c>
      <c r="BG328" s="177">
        <f>IF(N328="zákl. prenesená",J328,0)</f>
        <v>0</v>
      </c>
      <c r="BH328" s="177">
        <f>IF(N328="zníž. prenesená",J328,0)</f>
        <v>0</v>
      </c>
      <c r="BI328" s="177">
        <f>IF(N328="nulová",J328,0)</f>
        <v>0</v>
      </c>
      <c r="BJ328" s="14" t="s">
        <v>91</v>
      </c>
      <c r="BK328" s="177">
        <f>ROUND(I328*H328,2)</f>
        <v>0</v>
      </c>
      <c r="BL328" s="14" t="s">
        <v>224</v>
      </c>
      <c r="BM328" s="176" t="s">
        <v>988</v>
      </c>
    </row>
    <row r="329" spans="1:65" s="2" customFormat="1" ht="21.75" customHeight="1">
      <c r="A329" s="29"/>
      <c r="B329" s="163"/>
      <c r="C329" s="164" t="s">
        <v>989</v>
      </c>
      <c r="D329" s="164" t="s">
        <v>160</v>
      </c>
      <c r="E329" s="165" t="s">
        <v>990</v>
      </c>
      <c r="F329" s="166" t="s">
        <v>991</v>
      </c>
      <c r="G329" s="167" t="s">
        <v>764</v>
      </c>
      <c r="H329" s="198"/>
      <c r="I329" s="169"/>
      <c r="J329" s="170">
        <f>ROUND(I329*H329,2)</f>
        <v>0</v>
      </c>
      <c r="K329" s="249"/>
      <c r="L329" s="251"/>
      <c r="M329" s="250" t="s">
        <v>1</v>
      </c>
      <c r="N329" s="173" t="s">
        <v>44</v>
      </c>
      <c r="O329" s="55"/>
      <c r="P329" s="174">
        <f>O329*H329</f>
        <v>0</v>
      </c>
      <c r="Q329" s="174">
        <v>0</v>
      </c>
      <c r="R329" s="174">
        <f>Q329*H329</f>
        <v>0</v>
      </c>
      <c r="S329" s="174">
        <v>0</v>
      </c>
      <c r="T329" s="175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6" t="s">
        <v>224</v>
      </c>
      <c r="AT329" s="176" t="s">
        <v>160</v>
      </c>
      <c r="AU329" s="176" t="s">
        <v>91</v>
      </c>
      <c r="AY329" s="14" t="s">
        <v>158</v>
      </c>
      <c r="BE329" s="177">
        <f>IF(N329="základná",J329,0)</f>
        <v>0</v>
      </c>
      <c r="BF329" s="177">
        <f>IF(N329="znížená",J329,0)</f>
        <v>0</v>
      </c>
      <c r="BG329" s="177">
        <f>IF(N329="zákl. prenesená",J329,0)</f>
        <v>0</v>
      </c>
      <c r="BH329" s="177">
        <f>IF(N329="zníž. prenesená",J329,0)</f>
        <v>0</v>
      </c>
      <c r="BI329" s="177">
        <f>IF(N329="nulová",J329,0)</f>
        <v>0</v>
      </c>
      <c r="BJ329" s="14" t="s">
        <v>91</v>
      </c>
      <c r="BK329" s="177">
        <f>ROUND(I329*H329,2)</f>
        <v>0</v>
      </c>
      <c r="BL329" s="14" t="s">
        <v>224</v>
      </c>
      <c r="BM329" s="176" t="s">
        <v>992</v>
      </c>
    </row>
    <row r="330" spans="1:65" s="12" customFormat="1" ht="22.9" customHeight="1">
      <c r="B330" s="150"/>
      <c r="D330" s="151" t="s">
        <v>77</v>
      </c>
      <c r="E330" s="161" t="s">
        <v>993</v>
      </c>
      <c r="F330" s="161" t="s">
        <v>994</v>
      </c>
      <c r="I330" s="153"/>
      <c r="J330" s="162">
        <f>BK330</f>
        <v>0</v>
      </c>
      <c r="L330" s="150"/>
      <c r="M330" s="155"/>
      <c r="N330" s="156"/>
      <c r="O330" s="156"/>
      <c r="P330" s="157">
        <f>SUM(P331:P334)</f>
        <v>0</v>
      </c>
      <c r="Q330" s="156"/>
      <c r="R330" s="157">
        <f>SUM(R331:R334)</f>
        <v>0.14357567999999998</v>
      </c>
      <c r="S330" s="156"/>
      <c r="T330" s="158">
        <f>SUM(T331:T334)</f>
        <v>0</v>
      </c>
      <c r="AR330" s="151" t="s">
        <v>91</v>
      </c>
      <c r="AT330" s="159" t="s">
        <v>77</v>
      </c>
      <c r="AU330" s="159" t="s">
        <v>85</v>
      </c>
      <c r="AY330" s="151" t="s">
        <v>158</v>
      </c>
      <c r="BK330" s="160">
        <f>SUM(BK331:BK334)</f>
        <v>0</v>
      </c>
    </row>
    <row r="331" spans="1:65" s="2" customFormat="1" ht="16.5" customHeight="1">
      <c r="A331" s="29"/>
      <c r="B331" s="163"/>
      <c r="C331" s="164" t="s">
        <v>995</v>
      </c>
      <c r="D331" s="164" t="s">
        <v>160</v>
      </c>
      <c r="E331" s="165" t="s">
        <v>996</v>
      </c>
      <c r="F331" s="166" t="s">
        <v>997</v>
      </c>
      <c r="G331" s="167" t="s">
        <v>163</v>
      </c>
      <c r="H331" s="168">
        <v>301.488</v>
      </c>
      <c r="I331" s="169"/>
      <c r="J331" s="170">
        <f>ROUND(I331*H331,2)</f>
        <v>0</v>
      </c>
      <c r="K331" s="249"/>
      <c r="L331" s="251"/>
      <c r="M331" s="250" t="s">
        <v>1</v>
      </c>
      <c r="N331" s="173" t="s">
        <v>44</v>
      </c>
      <c r="O331" s="55"/>
      <c r="P331" s="174">
        <f>O331*H331</f>
        <v>0</v>
      </c>
      <c r="Q331" s="174">
        <v>1.8000000000000001E-4</v>
      </c>
      <c r="R331" s="174">
        <f>Q331*H331</f>
        <v>5.4267840000000005E-2</v>
      </c>
      <c r="S331" s="174">
        <v>0</v>
      </c>
      <c r="T331" s="175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6" t="s">
        <v>224</v>
      </c>
      <c r="AT331" s="176" t="s">
        <v>160</v>
      </c>
      <c r="AU331" s="176" t="s">
        <v>91</v>
      </c>
      <c r="AY331" s="14" t="s">
        <v>158</v>
      </c>
      <c r="BE331" s="177">
        <f>IF(N331="základná",J331,0)</f>
        <v>0</v>
      </c>
      <c r="BF331" s="177">
        <f>IF(N331="znížená",J331,0)</f>
        <v>0</v>
      </c>
      <c r="BG331" s="177">
        <f>IF(N331="zákl. prenesená",J331,0)</f>
        <v>0</v>
      </c>
      <c r="BH331" s="177">
        <f>IF(N331="zníž. prenesená",J331,0)</f>
        <v>0</v>
      </c>
      <c r="BI331" s="177">
        <f>IF(N331="nulová",J331,0)</f>
        <v>0</v>
      </c>
      <c r="BJ331" s="14" t="s">
        <v>91</v>
      </c>
      <c r="BK331" s="177">
        <f>ROUND(I331*H331,2)</f>
        <v>0</v>
      </c>
      <c r="BL331" s="14" t="s">
        <v>224</v>
      </c>
      <c r="BM331" s="176" t="s">
        <v>998</v>
      </c>
    </row>
    <row r="332" spans="1:65" s="2" customFormat="1" ht="21.75" customHeight="1">
      <c r="A332" s="29"/>
      <c r="B332" s="163"/>
      <c r="C332" s="164" t="s">
        <v>999</v>
      </c>
      <c r="D332" s="164" t="s">
        <v>160</v>
      </c>
      <c r="E332" s="165" t="s">
        <v>1000</v>
      </c>
      <c r="F332" s="166" t="s">
        <v>1001</v>
      </c>
      <c r="G332" s="167" t="s">
        <v>163</v>
      </c>
      <c r="H332" s="168">
        <v>32.607999999999997</v>
      </c>
      <c r="I332" s="169"/>
      <c r="J332" s="170">
        <f>ROUND(I332*H332,2)</f>
        <v>0</v>
      </c>
      <c r="K332" s="249"/>
      <c r="L332" s="251"/>
      <c r="M332" s="250" t="s">
        <v>1</v>
      </c>
      <c r="N332" s="173" t="s">
        <v>44</v>
      </c>
      <c r="O332" s="55"/>
      <c r="P332" s="174">
        <f>O332*H332</f>
        <v>0</v>
      </c>
      <c r="Q332" s="174">
        <v>1.4999999999999999E-4</v>
      </c>
      <c r="R332" s="174">
        <f>Q332*H332</f>
        <v>4.8911999999999992E-3</v>
      </c>
      <c r="S332" s="174">
        <v>0</v>
      </c>
      <c r="T332" s="175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6" t="s">
        <v>224</v>
      </c>
      <c r="AT332" s="176" t="s">
        <v>160</v>
      </c>
      <c r="AU332" s="176" t="s">
        <v>91</v>
      </c>
      <c r="AY332" s="14" t="s">
        <v>158</v>
      </c>
      <c r="BE332" s="177">
        <f>IF(N332="základná",J332,0)</f>
        <v>0</v>
      </c>
      <c r="BF332" s="177">
        <f>IF(N332="znížená",J332,0)</f>
        <v>0</v>
      </c>
      <c r="BG332" s="177">
        <f>IF(N332="zákl. prenesená",J332,0)</f>
        <v>0</v>
      </c>
      <c r="BH332" s="177">
        <f>IF(N332="zníž. prenesená",J332,0)</f>
        <v>0</v>
      </c>
      <c r="BI332" s="177">
        <f>IF(N332="nulová",J332,0)</f>
        <v>0</v>
      </c>
      <c r="BJ332" s="14" t="s">
        <v>91</v>
      </c>
      <c r="BK332" s="177">
        <f>ROUND(I332*H332,2)</f>
        <v>0</v>
      </c>
      <c r="BL332" s="14" t="s">
        <v>224</v>
      </c>
      <c r="BM332" s="176" t="s">
        <v>1002</v>
      </c>
    </row>
    <row r="333" spans="1:65" s="2" customFormat="1" ht="21.75" customHeight="1">
      <c r="A333" s="29"/>
      <c r="B333" s="163"/>
      <c r="C333" s="164" t="s">
        <v>1003</v>
      </c>
      <c r="D333" s="164" t="s">
        <v>160</v>
      </c>
      <c r="E333" s="165" t="s">
        <v>1004</v>
      </c>
      <c r="F333" s="166" t="s">
        <v>1005</v>
      </c>
      <c r="G333" s="167" t="s">
        <v>163</v>
      </c>
      <c r="H333" s="168">
        <v>107</v>
      </c>
      <c r="I333" s="169"/>
      <c r="J333" s="170">
        <f>ROUND(I333*H333,2)</f>
        <v>0</v>
      </c>
      <c r="K333" s="249"/>
      <c r="L333" s="251"/>
      <c r="M333" s="250" t="s">
        <v>1</v>
      </c>
      <c r="N333" s="173" t="s">
        <v>44</v>
      </c>
      <c r="O333" s="55"/>
      <c r="P333" s="174">
        <f>O333*H333</f>
        <v>0</v>
      </c>
      <c r="Q333" s="174">
        <v>0</v>
      </c>
      <c r="R333" s="174">
        <f>Q333*H333</f>
        <v>0</v>
      </c>
      <c r="S333" s="174">
        <v>0</v>
      </c>
      <c r="T333" s="175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6" t="s">
        <v>224</v>
      </c>
      <c r="AT333" s="176" t="s">
        <v>160</v>
      </c>
      <c r="AU333" s="176" t="s">
        <v>91</v>
      </c>
      <c r="AY333" s="14" t="s">
        <v>158</v>
      </c>
      <c r="BE333" s="177">
        <f>IF(N333="základná",J333,0)</f>
        <v>0</v>
      </c>
      <c r="BF333" s="177">
        <f>IF(N333="znížená",J333,0)</f>
        <v>0</v>
      </c>
      <c r="BG333" s="177">
        <f>IF(N333="zákl. prenesená",J333,0)</f>
        <v>0</v>
      </c>
      <c r="BH333" s="177">
        <f>IF(N333="zníž. prenesená",J333,0)</f>
        <v>0</v>
      </c>
      <c r="BI333" s="177">
        <f>IF(N333="nulová",J333,0)</f>
        <v>0</v>
      </c>
      <c r="BJ333" s="14" t="s">
        <v>91</v>
      </c>
      <c r="BK333" s="177">
        <f>ROUND(I333*H333,2)</f>
        <v>0</v>
      </c>
      <c r="BL333" s="14" t="s">
        <v>224</v>
      </c>
      <c r="BM333" s="176" t="s">
        <v>1006</v>
      </c>
    </row>
    <row r="334" spans="1:65" s="2" customFormat="1" ht="21.75" customHeight="1">
      <c r="A334" s="29"/>
      <c r="B334" s="163"/>
      <c r="C334" s="164" t="s">
        <v>1007</v>
      </c>
      <c r="D334" s="164" t="s">
        <v>160</v>
      </c>
      <c r="E334" s="165" t="s">
        <v>1008</v>
      </c>
      <c r="F334" s="166" t="s">
        <v>1009</v>
      </c>
      <c r="G334" s="167" t="s">
        <v>163</v>
      </c>
      <c r="H334" s="168">
        <v>301.488</v>
      </c>
      <c r="I334" s="169"/>
      <c r="J334" s="170">
        <f>ROUND(I334*H334,2)</f>
        <v>0</v>
      </c>
      <c r="K334" s="249"/>
      <c r="L334" s="251"/>
      <c r="M334" s="250" t="s">
        <v>1</v>
      </c>
      <c r="N334" s="173" t="s">
        <v>44</v>
      </c>
      <c r="O334" s="55"/>
      <c r="P334" s="174">
        <f>O334*H334</f>
        <v>0</v>
      </c>
      <c r="Q334" s="174">
        <v>2.7999999999999998E-4</v>
      </c>
      <c r="R334" s="174">
        <f>Q334*H334</f>
        <v>8.4416639999999987E-2</v>
      </c>
      <c r="S334" s="174">
        <v>0</v>
      </c>
      <c r="T334" s="175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6" t="s">
        <v>224</v>
      </c>
      <c r="AT334" s="176" t="s">
        <v>160</v>
      </c>
      <c r="AU334" s="176" t="s">
        <v>91</v>
      </c>
      <c r="AY334" s="14" t="s">
        <v>158</v>
      </c>
      <c r="BE334" s="177">
        <f>IF(N334="základná",J334,0)</f>
        <v>0</v>
      </c>
      <c r="BF334" s="177">
        <f>IF(N334="znížená",J334,0)</f>
        <v>0</v>
      </c>
      <c r="BG334" s="177">
        <f>IF(N334="zákl. prenesená",J334,0)</f>
        <v>0</v>
      </c>
      <c r="BH334" s="177">
        <f>IF(N334="zníž. prenesená",J334,0)</f>
        <v>0</v>
      </c>
      <c r="BI334" s="177">
        <f>IF(N334="nulová",J334,0)</f>
        <v>0</v>
      </c>
      <c r="BJ334" s="14" t="s">
        <v>91</v>
      </c>
      <c r="BK334" s="177">
        <f>ROUND(I334*H334,2)</f>
        <v>0</v>
      </c>
      <c r="BL334" s="14" t="s">
        <v>224</v>
      </c>
      <c r="BM334" s="176" t="s">
        <v>1010</v>
      </c>
    </row>
    <row r="335" spans="1:65" s="12" customFormat="1" ht="22.9" customHeight="1">
      <c r="B335" s="150"/>
      <c r="D335" s="151" t="s">
        <v>77</v>
      </c>
      <c r="E335" s="161" t="s">
        <v>1011</v>
      </c>
      <c r="F335" s="161" t="s">
        <v>1012</v>
      </c>
      <c r="I335" s="153"/>
      <c r="J335" s="162">
        <f>BK335</f>
        <v>0</v>
      </c>
      <c r="L335" s="150"/>
      <c r="M335" s="155"/>
      <c r="N335" s="156"/>
      <c r="O335" s="156"/>
      <c r="P335" s="157">
        <f>SUM(P336:P338)</f>
        <v>0</v>
      </c>
      <c r="Q335" s="156"/>
      <c r="R335" s="157">
        <f>SUM(R336:R338)</f>
        <v>2.3369999999999998E-2</v>
      </c>
      <c r="S335" s="156"/>
      <c r="T335" s="158">
        <f>SUM(T336:T338)</f>
        <v>0</v>
      </c>
      <c r="AR335" s="151" t="s">
        <v>91</v>
      </c>
      <c r="AT335" s="159" t="s">
        <v>77</v>
      </c>
      <c r="AU335" s="159" t="s">
        <v>85</v>
      </c>
      <c r="AY335" s="151" t="s">
        <v>158</v>
      </c>
      <c r="BK335" s="160">
        <f>SUM(BK336:BK338)</f>
        <v>0</v>
      </c>
    </row>
    <row r="336" spans="1:65" s="2" customFormat="1" ht="16.5" customHeight="1">
      <c r="A336" s="29"/>
      <c r="B336" s="163"/>
      <c r="C336" s="164" t="s">
        <v>1013</v>
      </c>
      <c r="D336" s="164" t="s">
        <v>160</v>
      </c>
      <c r="E336" s="165" t="s">
        <v>1014</v>
      </c>
      <c r="F336" s="166" t="s">
        <v>1015</v>
      </c>
      <c r="G336" s="167" t="s">
        <v>206</v>
      </c>
      <c r="H336" s="168">
        <v>1</v>
      </c>
      <c r="I336" s="169"/>
      <c r="J336" s="170">
        <f>ROUND(I336*H336,2)</f>
        <v>0</v>
      </c>
      <c r="K336" s="249"/>
      <c r="L336" s="251"/>
      <c r="M336" s="250" t="s">
        <v>1</v>
      </c>
      <c r="N336" s="173" t="s">
        <v>44</v>
      </c>
      <c r="O336" s="55"/>
      <c r="P336" s="174">
        <f>O336*H336</f>
        <v>0</v>
      </c>
      <c r="Q336" s="174">
        <v>8.7000000000000001E-4</v>
      </c>
      <c r="R336" s="174">
        <f>Q336*H336</f>
        <v>8.7000000000000001E-4</v>
      </c>
      <c r="S336" s="174">
        <v>0</v>
      </c>
      <c r="T336" s="175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6" t="s">
        <v>224</v>
      </c>
      <c r="AT336" s="176" t="s">
        <v>160</v>
      </c>
      <c r="AU336" s="176" t="s">
        <v>91</v>
      </c>
      <c r="AY336" s="14" t="s">
        <v>158</v>
      </c>
      <c r="BE336" s="177">
        <f>IF(N336="základná",J336,0)</f>
        <v>0</v>
      </c>
      <c r="BF336" s="177">
        <f>IF(N336="znížená",J336,0)</f>
        <v>0</v>
      </c>
      <c r="BG336" s="177">
        <f>IF(N336="zákl. prenesená",J336,0)</f>
        <v>0</v>
      </c>
      <c r="BH336" s="177">
        <f>IF(N336="zníž. prenesená",J336,0)</f>
        <v>0</v>
      </c>
      <c r="BI336" s="177">
        <f>IF(N336="nulová",J336,0)</f>
        <v>0</v>
      </c>
      <c r="BJ336" s="14" t="s">
        <v>91</v>
      </c>
      <c r="BK336" s="177">
        <f>ROUND(I336*H336,2)</f>
        <v>0</v>
      </c>
      <c r="BL336" s="14" t="s">
        <v>224</v>
      </c>
      <c r="BM336" s="176" t="s">
        <v>1016</v>
      </c>
    </row>
    <row r="337" spans="1:65" s="2" customFormat="1" ht="16.5" customHeight="1">
      <c r="A337" s="29"/>
      <c r="B337" s="163"/>
      <c r="C337" s="183" t="s">
        <v>1017</v>
      </c>
      <c r="D337" s="183" t="s">
        <v>424</v>
      </c>
      <c r="E337" s="184" t="s">
        <v>1018</v>
      </c>
      <c r="F337" s="185" t="s">
        <v>1019</v>
      </c>
      <c r="G337" s="186" t="s">
        <v>206</v>
      </c>
      <c r="H337" s="187">
        <v>1</v>
      </c>
      <c r="I337" s="188"/>
      <c r="J337" s="189">
        <f>ROUND(I337*H337,2)</f>
        <v>0</v>
      </c>
      <c r="K337" s="253"/>
      <c r="L337" s="255"/>
      <c r="M337" s="254" t="s">
        <v>1</v>
      </c>
      <c r="N337" s="193" t="s">
        <v>44</v>
      </c>
      <c r="O337" s="55"/>
      <c r="P337" s="174">
        <f>O337*H337</f>
        <v>0</v>
      </c>
      <c r="Q337" s="174">
        <v>2.2499999999999999E-2</v>
      </c>
      <c r="R337" s="174">
        <f>Q337*H337</f>
        <v>2.2499999999999999E-2</v>
      </c>
      <c r="S337" s="174">
        <v>0</v>
      </c>
      <c r="T337" s="175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6" t="s">
        <v>293</v>
      </c>
      <c r="AT337" s="176" t="s">
        <v>424</v>
      </c>
      <c r="AU337" s="176" t="s">
        <v>91</v>
      </c>
      <c r="AY337" s="14" t="s">
        <v>158</v>
      </c>
      <c r="BE337" s="177">
        <f>IF(N337="základná",J337,0)</f>
        <v>0</v>
      </c>
      <c r="BF337" s="177">
        <f>IF(N337="znížená",J337,0)</f>
        <v>0</v>
      </c>
      <c r="BG337" s="177">
        <f>IF(N337="zákl. prenesená",J337,0)</f>
        <v>0</v>
      </c>
      <c r="BH337" s="177">
        <f>IF(N337="zníž. prenesená",J337,0)</f>
        <v>0</v>
      </c>
      <c r="BI337" s="177">
        <f>IF(N337="nulová",J337,0)</f>
        <v>0</v>
      </c>
      <c r="BJ337" s="14" t="s">
        <v>91</v>
      </c>
      <c r="BK337" s="177">
        <f>ROUND(I337*H337,2)</f>
        <v>0</v>
      </c>
      <c r="BL337" s="14" t="s">
        <v>224</v>
      </c>
      <c r="BM337" s="176" t="s">
        <v>1020</v>
      </c>
    </row>
    <row r="338" spans="1:65" s="2" customFormat="1" ht="16.5" customHeight="1">
      <c r="A338" s="29"/>
      <c r="B338" s="163"/>
      <c r="C338" s="164" t="s">
        <v>1021</v>
      </c>
      <c r="D338" s="164" t="s">
        <v>160</v>
      </c>
      <c r="E338" s="165" t="s">
        <v>1022</v>
      </c>
      <c r="F338" s="166" t="s">
        <v>1023</v>
      </c>
      <c r="G338" s="167" t="s">
        <v>764</v>
      </c>
      <c r="H338" s="198"/>
      <c r="I338" s="169"/>
      <c r="J338" s="170">
        <f>ROUND(I338*H338,2)</f>
        <v>0</v>
      </c>
      <c r="K338" s="249"/>
      <c r="L338" s="251"/>
      <c r="M338" s="250" t="s">
        <v>1</v>
      </c>
      <c r="N338" s="173" t="s">
        <v>44</v>
      </c>
      <c r="O338" s="55"/>
      <c r="P338" s="174">
        <f>O338*H338</f>
        <v>0</v>
      </c>
      <c r="Q338" s="174">
        <v>0</v>
      </c>
      <c r="R338" s="174">
        <f>Q338*H338</f>
        <v>0</v>
      </c>
      <c r="S338" s="174">
        <v>0</v>
      </c>
      <c r="T338" s="175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6" t="s">
        <v>224</v>
      </c>
      <c r="AT338" s="176" t="s">
        <v>160</v>
      </c>
      <c r="AU338" s="176" t="s">
        <v>91</v>
      </c>
      <c r="AY338" s="14" t="s">
        <v>158</v>
      </c>
      <c r="BE338" s="177">
        <f>IF(N338="základná",J338,0)</f>
        <v>0</v>
      </c>
      <c r="BF338" s="177">
        <f>IF(N338="znížená",J338,0)</f>
        <v>0</v>
      </c>
      <c r="BG338" s="177">
        <f>IF(N338="zákl. prenesená",J338,0)</f>
        <v>0</v>
      </c>
      <c r="BH338" s="177">
        <f>IF(N338="zníž. prenesená",J338,0)</f>
        <v>0</v>
      </c>
      <c r="BI338" s="177">
        <f>IF(N338="nulová",J338,0)</f>
        <v>0</v>
      </c>
      <c r="BJ338" s="14" t="s">
        <v>91</v>
      </c>
      <c r="BK338" s="177">
        <f>ROUND(I338*H338,2)</f>
        <v>0</v>
      </c>
      <c r="BL338" s="14" t="s">
        <v>224</v>
      </c>
      <c r="BM338" s="176" t="s">
        <v>1024</v>
      </c>
    </row>
    <row r="339" spans="1:65" s="12" customFormat="1" ht="25.9" customHeight="1">
      <c r="B339" s="150"/>
      <c r="D339" s="151" t="s">
        <v>77</v>
      </c>
      <c r="E339" s="152" t="s">
        <v>323</v>
      </c>
      <c r="F339" s="152" t="s">
        <v>324</v>
      </c>
      <c r="I339" s="153"/>
      <c r="J339" s="154">
        <f>BK339</f>
        <v>0</v>
      </c>
      <c r="L339" s="150"/>
      <c r="M339" s="155"/>
      <c r="N339" s="156"/>
      <c r="O339" s="156"/>
      <c r="P339" s="157">
        <f>P340</f>
        <v>0</v>
      </c>
      <c r="Q339" s="156"/>
      <c r="R339" s="157">
        <f>R340</f>
        <v>0</v>
      </c>
      <c r="S339" s="156"/>
      <c r="T339" s="158">
        <f>T340</f>
        <v>0</v>
      </c>
      <c r="AR339" s="151" t="s">
        <v>177</v>
      </c>
      <c r="AT339" s="159" t="s">
        <v>77</v>
      </c>
      <c r="AU339" s="159" t="s">
        <v>78</v>
      </c>
      <c r="AY339" s="151" t="s">
        <v>158</v>
      </c>
      <c r="BK339" s="160">
        <f>BK340</f>
        <v>0</v>
      </c>
    </row>
    <row r="340" spans="1:65" s="12" customFormat="1" ht="22.9" customHeight="1">
      <c r="B340" s="150"/>
      <c r="D340" s="151" t="s">
        <v>77</v>
      </c>
      <c r="E340" s="161" t="s">
        <v>1025</v>
      </c>
      <c r="F340" s="161" t="s">
        <v>1026</v>
      </c>
      <c r="I340" s="153"/>
      <c r="J340" s="162">
        <f>BK340</f>
        <v>0</v>
      </c>
      <c r="L340" s="150"/>
      <c r="M340" s="155"/>
      <c r="N340" s="156"/>
      <c r="O340" s="156"/>
      <c r="P340" s="157">
        <f>P341</f>
        <v>0</v>
      </c>
      <c r="Q340" s="156"/>
      <c r="R340" s="157">
        <f>R341</f>
        <v>0</v>
      </c>
      <c r="S340" s="156"/>
      <c r="T340" s="158">
        <f>T341</f>
        <v>0</v>
      </c>
      <c r="AR340" s="151" t="s">
        <v>177</v>
      </c>
      <c r="AT340" s="159" t="s">
        <v>77</v>
      </c>
      <c r="AU340" s="159" t="s">
        <v>85</v>
      </c>
      <c r="AY340" s="151" t="s">
        <v>158</v>
      </c>
      <c r="BK340" s="160">
        <f>BK341</f>
        <v>0</v>
      </c>
    </row>
    <row r="341" spans="1:65" s="2" customFormat="1" ht="33" customHeight="1">
      <c r="A341" s="29"/>
      <c r="B341" s="163"/>
      <c r="C341" s="164" t="s">
        <v>1027</v>
      </c>
      <c r="D341" s="164" t="s">
        <v>160</v>
      </c>
      <c r="E341" s="165" t="s">
        <v>1028</v>
      </c>
      <c r="F341" s="166" t="s">
        <v>1029</v>
      </c>
      <c r="G341" s="167" t="s">
        <v>1203</v>
      </c>
      <c r="H341" s="168">
        <v>1</v>
      </c>
      <c r="I341" s="169"/>
      <c r="J341" s="170">
        <f>ROUND(I341*H341,2)</f>
        <v>0</v>
      </c>
      <c r="K341" s="171"/>
      <c r="L341" s="30"/>
      <c r="M341" s="178" t="s">
        <v>1</v>
      </c>
      <c r="N341" s="179" t="s">
        <v>44</v>
      </c>
      <c r="O341" s="180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6" t="s">
        <v>329</v>
      </c>
      <c r="AT341" s="176" t="s">
        <v>160</v>
      </c>
      <c r="AU341" s="176" t="s">
        <v>91</v>
      </c>
      <c r="AY341" s="14" t="s">
        <v>158</v>
      </c>
      <c r="BE341" s="177">
        <f>IF(N341="základná",J341,0)</f>
        <v>0</v>
      </c>
      <c r="BF341" s="177">
        <f>IF(N341="znížená",J341,0)</f>
        <v>0</v>
      </c>
      <c r="BG341" s="177">
        <f>IF(N341="zákl. prenesená",J341,0)</f>
        <v>0</v>
      </c>
      <c r="BH341" s="177">
        <f>IF(N341="zníž. prenesená",J341,0)</f>
        <v>0</v>
      </c>
      <c r="BI341" s="177">
        <f>IF(N341="nulová",J341,0)</f>
        <v>0</v>
      </c>
      <c r="BJ341" s="14" t="s">
        <v>91</v>
      </c>
      <c r="BK341" s="177">
        <f>ROUND(I341*H341,2)</f>
        <v>0</v>
      </c>
      <c r="BL341" s="14" t="s">
        <v>329</v>
      </c>
      <c r="BM341" s="176" t="s">
        <v>1030</v>
      </c>
    </row>
    <row r="342" spans="1:65" s="2" customFormat="1" ht="6.95" customHeight="1">
      <c r="A342" s="29"/>
      <c r="B342" s="44"/>
      <c r="C342" s="45"/>
      <c r="D342" s="45"/>
      <c r="E342" s="45"/>
      <c r="F342" s="45"/>
      <c r="G342" s="45"/>
      <c r="H342" s="45"/>
      <c r="I342" s="122"/>
      <c r="J342" s="45"/>
      <c r="K342" s="45"/>
      <c r="L342" s="30"/>
      <c r="M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</row>
  </sheetData>
  <autoFilter ref="C140:K341" xr:uid="{00000000-0009-0000-0000-000002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0"/>
  <sheetViews>
    <sheetView showGridLines="0" topLeftCell="A144" workbookViewId="0">
      <selection activeCell="L125" sqref="L12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3.83203125" style="95" customWidth="1"/>
    <col min="10" max="10" width="15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98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1" customFormat="1" ht="12" customHeight="1">
      <c r="B8" s="17"/>
      <c r="D8" s="24" t="s">
        <v>125</v>
      </c>
      <c r="I8" s="95"/>
      <c r="L8" s="17"/>
    </row>
    <row r="9" spans="1:46" s="2" customFormat="1" ht="16.5" customHeight="1">
      <c r="A9" s="29"/>
      <c r="B9" s="30"/>
      <c r="C9" s="29"/>
      <c r="D9" s="29"/>
      <c r="E9" s="245" t="s">
        <v>126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127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6" t="s">
        <v>1031</v>
      </c>
      <c r="F11" s="244"/>
      <c r="G11" s="244"/>
      <c r="H11" s="244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99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99" t="s">
        <v>21</v>
      </c>
      <c r="J14" s="52" t="str">
        <f>'Rekapitulácia stavby'!AN8</f>
        <v>17.4.2020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99" t="s">
        <v>24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99" t="s">
        <v>26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99" t="s">
        <v>24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16"/>
      <c r="G20" s="216"/>
      <c r="H20" s="216"/>
      <c r="I20" s="99" t="s">
        <v>26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99" t="s">
        <v>24</v>
      </c>
      <c r="J22" s="22" t="s">
        <v>30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31</v>
      </c>
      <c r="F23" s="29"/>
      <c r="G23" s="29"/>
      <c r="H23" s="29"/>
      <c r="I23" s="99" t="s">
        <v>26</v>
      </c>
      <c r="J23" s="22" t="s">
        <v>32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34</v>
      </c>
      <c r="E25" s="29"/>
      <c r="F25" s="29"/>
      <c r="G25" s="29"/>
      <c r="H25" s="29"/>
      <c r="I25" s="99" t="s">
        <v>24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35</v>
      </c>
      <c r="F26" s="29"/>
      <c r="G26" s="29"/>
      <c r="H26" s="29"/>
      <c r="I26" s="99" t="s">
        <v>26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35.25" customHeight="1">
      <c r="A29" s="100"/>
      <c r="B29" s="101"/>
      <c r="C29" s="100"/>
      <c r="D29" s="100"/>
      <c r="E29" s="221" t="s">
        <v>37</v>
      </c>
      <c r="F29" s="221"/>
      <c r="G29" s="221"/>
      <c r="H29" s="221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38</v>
      </c>
      <c r="E32" s="29"/>
      <c r="F32" s="29"/>
      <c r="G32" s="29"/>
      <c r="H32" s="29"/>
      <c r="I32" s="98"/>
      <c r="J32" s="68">
        <f>ROUND(J126,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6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42</v>
      </c>
      <c r="E35" s="24" t="s">
        <v>43</v>
      </c>
      <c r="F35" s="108">
        <f>ROUND((SUM(BE126:BE159)),  2)</f>
        <v>0</v>
      </c>
      <c r="G35" s="29"/>
      <c r="H35" s="29"/>
      <c r="I35" s="109">
        <v>0.2</v>
      </c>
      <c r="J35" s="108">
        <f>ROUND(((SUM(BE126:BE159))*I35),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44</v>
      </c>
      <c r="F36" s="108">
        <f>ROUND((SUM(BF126:BF159)),  2)</f>
        <v>0</v>
      </c>
      <c r="G36" s="29"/>
      <c r="H36" s="29"/>
      <c r="I36" s="109">
        <v>0.2</v>
      </c>
      <c r="J36" s="108">
        <f>ROUND(((SUM(BF126:BF159))*I36),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8">
        <f>ROUND((SUM(BG126:BG159)),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46</v>
      </c>
      <c r="F38" s="108">
        <f>ROUND((SUM(BH126:BH159)),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47</v>
      </c>
      <c r="F39" s="108">
        <f>ROUND((SUM(BI126:BI159)),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48</v>
      </c>
      <c r="E41" s="57"/>
      <c r="F41" s="57"/>
      <c r="G41" s="112" t="s">
        <v>49</v>
      </c>
      <c r="H41" s="113" t="s">
        <v>50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125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45" t="s">
        <v>126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127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6" t="str">
        <f>E11</f>
        <v>003 - Výplňové konštrukcie otvorov</v>
      </c>
      <c r="F89" s="244"/>
      <c r="G89" s="244"/>
      <c r="H89" s="244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k.ú. Trnava, p.č. 8812/6, 8812/1</v>
      </c>
      <c r="G91" s="29"/>
      <c r="H91" s="29"/>
      <c r="I91" s="99" t="s">
        <v>21</v>
      </c>
      <c r="J91" s="52"/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23</v>
      </c>
      <c r="D93" s="29"/>
      <c r="E93" s="29"/>
      <c r="F93" s="22" t="str">
        <f>E17</f>
        <v>Mesto Trnava, Hlavná 1, 91771 Trnava</v>
      </c>
      <c r="G93" s="29"/>
      <c r="H93" s="29"/>
      <c r="I93" s="99" t="s">
        <v>29</v>
      </c>
      <c r="J93" s="27" t="str">
        <f>E23</f>
        <v>alfaPROJEKT,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99" t="s">
        <v>34</v>
      </c>
      <c r="J94" s="27" t="str">
        <f>E26</f>
        <v>MS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130</v>
      </c>
      <c r="D96" s="110"/>
      <c r="E96" s="110"/>
      <c r="F96" s="110"/>
      <c r="G96" s="110"/>
      <c r="H96" s="110"/>
      <c r="I96" s="125"/>
      <c r="J96" s="126" t="s">
        <v>131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132</v>
      </c>
      <c r="D98" s="29"/>
      <c r="E98" s="29"/>
      <c r="F98" s="29"/>
      <c r="G98" s="29"/>
      <c r="H98" s="29"/>
      <c r="I98" s="98"/>
      <c r="J98" s="68">
        <f>J126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133</v>
      </c>
    </row>
    <row r="99" spans="1:47" s="9" customFormat="1" ht="24.95" customHeight="1">
      <c r="B99" s="128"/>
      <c r="D99" s="129" t="s">
        <v>134</v>
      </c>
      <c r="E99" s="130"/>
      <c r="F99" s="130"/>
      <c r="G99" s="130"/>
      <c r="H99" s="130"/>
      <c r="I99" s="131"/>
      <c r="J99" s="132">
        <f>J127</f>
        <v>0</v>
      </c>
      <c r="L99" s="128"/>
    </row>
    <row r="100" spans="1:47" s="10" customFormat="1" ht="19.899999999999999" customHeight="1">
      <c r="B100" s="133"/>
      <c r="D100" s="134" t="s">
        <v>351</v>
      </c>
      <c r="E100" s="135"/>
      <c r="F100" s="135"/>
      <c r="G100" s="135"/>
      <c r="H100" s="135"/>
      <c r="I100" s="136"/>
      <c r="J100" s="137">
        <f>J128</f>
        <v>0</v>
      </c>
      <c r="L100" s="133"/>
    </row>
    <row r="101" spans="1:47" s="10" customFormat="1" ht="19.899999999999999" customHeight="1">
      <c r="B101" s="133"/>
      <c r="D101" s="134" t="s">
        <v>352</v>
      </c>
      <c r="E101" s="135"/>
      <c r="F101" s="135"/>
      <c r="G101" s="135"/>
      <c r="H101" s="135"/>
      <c r="I101" s="136"/>
      <c r="J101" s="137">
        <f>J134</f>
        <v>0</v>
      </c>
      <c r="L101" s="133"/>
    </row>
    <row r="102" spans="1:47" s="9" customFormat="1" ht="24.95" customHeight="1">
      <c r="B102" s="128"/>
      <c r="D102" s="129" t="s">
        <v>137</v>
      </c>
      <c r="E102" s="130"/>
      <c r="F102" s="130"/>
      <c r="G102" s="130"/>
      <c r="H102" s="130"/>
      <c r="I102" s="131"/>
      <c r="J102" s="132">
        <f>J136</f>
        <v>0</v>
      </c>
      <c r="L102" s="128"/>
    </row>
    <row r="103" spans="1:47" s="10" customFormat="1" ht="19.899999999999999" customHeight="1">
      <c r="B103" s="133"/>
      <c r="D103" s="134" t="s">
        <v>139</v>
      </c>
      <c r="E103" s="135"/>
      <c r="F103" s="135"/>
      <c r="G103" s="135"/>
      <c r="H103" s="135"/>
      <c r="I103" s="136"/>
      <c r="J103" s="137">
        <f>J137</f>
        <v>0</v>
      </c>
      <c r="L103" s="133"/>
    </row>
    <row r="104" spans="1:47" s="10" customFormat="1" ht="19.899999999999999" customHeight="1">
      <c r="B104" s="133"/>
      <c r="D104" s="134" t="s">
        <v>140</v>
      </c>
      <c r="E104" s="135"/>
      <c r="F104" s="135"/>
      <c r="G104" s="135"/>
      <c r="H104" s="135"/>
      <c r="I104" s="136"/>
      <c r="J104" s="137">
        <f>J154</f>
        <v>0</v>
      </c>
      <c r="L104" s="133"/>
    </row>
    <row r="105" spans="1:47" s="2" customFormat="1" ht="21.75" customHeight="1">
      <c r="A105" s="29"/>
      <c r="B105" s="30"/>
      <c r="C105" s="29"/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47" s="2" customFormat="1" ht="6.95" customHeight="1">
      <c r="A106" s="29"/>
      <c r="B106" s="44"/>
      <c r="C106" s="45"/>
      <c r="D106" s="45"/>
      <c r="E106" s="45"/>
      <c r="F106" s="45"/>
      <c r="G106" s="45"/>
      <c r="H106" s="45"/>
      <c r="I106" s="122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47" s="2" customFormat="1" ht="6.95" customHeight="1">
      <c r="A110" s="29"/>
      <c r="B110" s="46"/>
      <c r="C110" s="47"/>
      <c r="D110" s="47"/>
      <c r="E110" s="47"/>
      <c r="F110" s="47"/>
      <c r="G110" s="47"/>
      <c r="H110" s="47"/>
      <c r="I110" s="123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4.95" customHeight="1">
      <c r="A111" s="29"/>
      <c r="B111" s="30"/>
      <c r="C111" s="18" t="s">
        <v>144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2" customFormat="1" ht="6.95" customHeight="1">
      <c r="A112" s="29"/>
      <c r="B112" s="30"/>
      <c r="C112" s="29"/>
      <c r="D112" s="29"/>
      <c r="E112" s="29"/>
      <c r="F112" s="29"/>
      <c r="G112" s="29"/>
      <c r="H112" s="29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12" customHeight="1">
      <c r="A113" s="29"/>
      <c r="B113" s="30"/>
      <c r="C113" s="24" t="s">
        <v>15</v>
      </c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3.25" customHeight="1">
      <c r="A114" s="29"/>
      <c r="B114" s="30"/>
      <c r="C114" s="29"/>
      <c r="D114" s="29"/>
      <c r="E114" s="245" t="str">
        <f>E7</f>
        <v>Rekonštrukcia miestnej komunikácie Zelený kríčok, PD - Verejné WC s kioskom</v>
      </c>
      <c r="F114" s="246"/>
      <c r="G114" s="246"/>
      <c r="H114" s="246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1" customFormat="1" ht="12" customHeight="1">
      <c r="B115" s="17"/>
      <c r="C115" s="24" t="s">
        <v>125</v>
      </c>
      <c r="I115" s="95"/>
      <c r="L115" s="17"/>
    </row>
    <row r="116" spans="1:63" s="2" customFormat="1" ht="16.5" customHeight="1">
      <c r="A116" s="29"/>
      <c r="B116" s="30"/>
      <c r="C116" s="29"/>
      <c r="D116" s="29"/>
      <c r="E116" s="245" t="s">
        <v>126</v>
      </c>
      <c r="F116" s="244"/>
      <c r="G116" s="244"/>
      <c r="H116" s="244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127</v>
      </c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06" t="str">
        <f>E11</f>
        <v>003 - Výplňové konštrukcie otvorov</v>
      </c>
      <c r="F118" s="244"/>
      <c r="G118" s="244"/>
      <c r="H118" s="244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5" customHeight="1">
      <c r="A119" s="29"/>
      <c r="B119" s="30"/>
      <c r="C119" s="29"/>
      <c r="D119" s="29"/>
      <c r="E119" s="29"/>
      <c r="F119" s="29"/>
      <c r="G119" s="29"/>
      <c r="H119" s="29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19</v>
      </c>
      <c r="D120" s="29"/>
      <c r="E120" s="29"/>
      <c r="F120" s="22" t="str">
        <f>F14</f>
        <v>k.ú. Trnava, p.č. 8812/6, 8812/1</v>
      </c>
      <c r="G120" s="29"/>
      <c r="H120" s="29"/>
      <c r="I120" s="99" t="s">
        <v>21</v>
      </c>
      <c r="J120" s="52" t="str">
        <f>IF(J14="","",J14)</f>
        <v>17.4.2020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25.7" customHeight="1">
      <c r="A122" s="29"/>
      <c r="B122" s="30"/>
      <c r="C122" s="24" t="s">
        <v>23</v>
      </c>
      <c r="D122" s="29"/>
      <c r="E122" s="29"/>
      <c r="F122" s="22" t="str">
        <f>E17</f>
        <v>Mesto Trnava, Hlavná 1, 91771 Trnava</v>
      </c>
      <c r="G122" s="29"/>
      <c r="H122" s="29"/>
      <c r="I122" s="99" t="s">
        <v>29</v>
      </c>
      <c r="J122" s="27" t="str">
        <f>E23</f>
        <v>alfaPROJEKT, s.r.o.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2" customHeight="1">
      <c r="A123" s="29"/>
      <c r="B123" s="30"/>
      <c r="C123" s="24" t="s">
        <v>27</v>
      </c>
      <c r="D123" s="29"/>
      <c r="E123" s="29"/>
      <c r="F123" s="22" t="str">
        <f>IF(E20="","",E20)</f>
        <v>Vyplň údaj</v>
      </c>
      <c r="G123" s="29"/>
      <c r="H123" s="29"/>
      <c r="I123" s="99" t="s">
        <v>34</v>
      </c>
      <c r="J123" s="27" t="str">
        <f>E26</f>
        <v>MS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38"/>
      <c r="B125" s="139"/>
      <c r="C125" s="140" t="s">
        <v>145</v>
      </c>
      <c r="D125" s="141" t="s">
        <v>63</v>
      </c>
      <c r="E125" s="141" t="s">
        <v>59</v>
      </c>
      <c r="F125" s="141" t="s">
        <v>60</v>
      </c>
      <c r="G125" s="141" t="s">
        <v>146</v>
      </c>
      <c r="H125" s="141" t="s">
        <v>147</v>
      </c>
      <c r="I125" s="142" t="s">
        <v>148</v>
      </c>
      <c r="J125" s="143" t="s">
        <v>131</v>
      </c>
      <c r="K125" s="144" t="s">
        <v>149</v>
      </c>
      <c r="L125" s="145"/>
      <c r="M125" s="59" t="s">
        <v>1</v>
      </c>
      <c r="N125" s="60" t="s">
        <v>42</v>
      </c>
      <c r="O125" s="60" t="s">
        <v>150</v>
      </c>
      <c r="P125" s="60" t="s">
        <v>151</v>
      </c>
      <c r="Q125" s="60" t="s">
        <v>152</v>
      </c>
      <c r="R125" s="60" t="s">
        <v>153</v>
      </c>
      <c r="S125" s="60" t="s">
        <v>154</v>
      </c>
      <c r="T125" s="61" t="s">
        <v>155</v>
      </c>
      <c r="U125" s="138"/>
      <c r="V125" s="138"/>
      <c r="W125" s="138"/>
      <c r="X125" s="138"/>
      <c r="Y125" s="138"/>
      <c r="Z125" s="138"/>
      <c r="AA125" s="138"/>
      <c r="AB125" s="138"/>
      <c r="AC125" s="138"/>
      <c r="AD125" s="138"/>
      <c r="AE125" s="138"/>
    </row>
    <row r="126" spans="1:63" s="2" customFormat="1" ht="22.9" customHeight="1">
      <c r="A126" s="29"/>
      <c r="B126" s="30"/>
      <c r="C126" s="66" t="s">
        <v>132</v>
      </c>
      <c r="D126" s="29"/>
      <c r="E126" s="29"/>
      <c r="F126" s="29"/>
      <c r="G126" s="29"/>
      <c r="H126" s="29"/>
      <c r="I126" s="98"/>
      <c r="J126" s="146">
        <f>BK126</f>
        <v>0</v>
      </c>
      <c r="K126" s="29"/>
      <c r="L126" s="30"/>
      <c r="M126" s="62"/>
      <c r="N126" s="53"/>
      <c r="O126" s="63"/>
      <c r="P126" s="147">
        <f>P127+P136</f>
        <v>0</v>
      </c>
      <c r="Q126" s="63"/>
      <c r="R126" s="147">
        <f>R127+R136</f>
        <v>0.64957149000000003</v>
      </c>
      <c r="S126" s="63"/>
      <c r="T126" s="148">
        <f>T127+T136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77</v>
      </c>
      <c r="AU126" s="14" t="s">
        <v>133</v>
      </c>
      <c r="BK126" s="149">
        <f>BK127+BK136</f>
        <v>0</v>
      </c>
    </row>
    <row r="127" spans="1:63" s="12" customFormat="1" ht="25.9" customHeight="1">
      <c r="B127" s="150"/>
      <c r="D127" s="151" t="s">
        <v>77</v>
      </c>
      <c r="E127" s="152" t="s">
        <v>156</v>
      </c>
      <c r="F127" s="152" t="s">
        <v>157</v>
      </c>
      <c r="I127" s="153"/>
      <c r="J127" s="154">
        <f>BK127</f>
        <v>0</v>
      </c>
      <c r="L127" s="150"/>
      <c r="M127" s="155"/>
      <c r="N127" s="156"/>
      <c r="O127" s="156"/>
      <c r="P127" s="157">
        <f>P128+P134</f>
        <v>0</v>
      </c>
      <c r="Q127" s="156"/>
      <c r="R127" s="157">
        <f>R128+R134</f>
        <v>0.25758400000000004</v>
      </c>
      <c r="S127" s="156"/>
      <c r="T127" s="158">
        <f>T128+T134</f>
        <v>0</v>
      </c>
      <c r="AR127" s="151" t="s">
        <v>85</v>
      </c>
      <c r="AT127" s="159" t="s">
        <v>77</v>
      </c>
      <c r="AU127" s="159" t="s">
        <v>78</v>
      </c>
      <c r="AY127" s="151" t="s">
        <v>158</v>
      </c>
      <c r="BK127" s="160">
        <f>BK128+BK134</f>
        <v>0</v>
      </c>
    </row>
    <row r="128" spans="1:63" s="12" customFormat="1" ht="22.9" customHeight="1">
      <c r="B128" s="150"/>
      <c r="D128" s="151" t="s">
        <v>77</v>
      </c>
      <c r="E128" s="161" t="s">
        <v>181</v>
      </c>
      <c r="F128" s="161" t="s">
        <v>487</v>
      </c>
      <c r="I128" s="153"/>
      <c r="J128" s="162">
        <f>BK128</f>
        <v>0</v>
      </c>
      <c r="L128" s="150"/>
      <c r="M128" s="155"/>
      <c r="N128" s="156"/>
      <c r="O128" s="156"/>
      <c r="P128" s="157">
        <f>SUM(P129:P133)</f>
        <v>0</v>
      </c>
      <c r="Q128" s="156"/>
      <c r="R128" s="157">
        <f>SUM(R129:R133)</f>
        <v>0.25758400000000004</v>
      </c>
      <c r="S128" s="156"/>
      <c r="T128" s="158">
        <f>SUM(T129:T133)</f>
        <v>0</v>
      </c>
      <c r="AR128" s="151" t="s">
        <v>85</v>
      </c>
      <c r="AT128" s="159" t="s">
        <v>77</v>
      </c>
      <c r="AU128" s="159" t="s">
        <v>85</v>
      </c>
      <c r="AY128" s="151" t="s">
        <v>158</v>
      </c>
      <c r="BK128" s="160">
        <f>SUM(BK129:BK133)</f>
        <v>0</v>
      </c>
    </row>
    <row r="129" spans="1:65" s="2" customFormat="1" ht="21.75" customHeight="1">
      <c r="A129" s="29"/>
      <c r="B129" s="163"/>
      <c r="C129" s="164" t="s">
        <v>85</v>
      </c>
      <c r="D129" s="164" t="s">
        <v>160</v>
      </c>
      <c r="E129" s="165" t="s">
        <v>1032</v>
      </c>
      <c r="F129" s="166" t="s">
        <v>1033</v>
      </c>
      <c r="G129" s="167" t="s">
        <v>231</v>
      </c>
      <c r="H129" s="168">
        <v>4</v>
      </c>
      <c r="I129" s="169"/>
      <c r="J129" s="170">
        <f>ROUND(I129*H129,2)</f>
        <v>0</v>
      </c>
      <c r="K129" s="171"/>
      <c r="L129" s="30"/>
      <c r="M129" s="172" t="s">
        <v>1</v>
      </c>
      <c r="N129" s="173" t="s">
        <v>44</v>
      </c>
      <c r="O129" s="55"/>
      <c r="P129" s="174">
        <f>O129*H129</f>
        <v>0</v>
      </c>
      <c r="Q129" s="174">
        <v>5.092E-2</v>
      </c>
      <c r="R129" s="174">
        <f>Q129*H129</f>
        <v>0.20368</v>
      </c>
      <c r="S129" s="174">
        <v>0</v>
      </c>
      <c r="T129" s="175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164</v>
      </c>
      <c r="AT129" s="176" t="s">
        <v>160</v>
      </c>
      <c r="AU129" s="176" t="s">
        <v>91</v>
      </c>
      <c r="AY129" s="14" t="s">
        <v>158</v>
      </c>
      <c r="BE129" s="177">
        <f>IF(N129="základná",J129,0)</f>
        <v>0</v>
      </c>
      <c r="BF129" s="177">
        <f>IF(N129="znížená",J129,0)</f>
        <v>0</v>
      </c>
      <c r="BG129" s="177">
        <f>IF(N129="zákl. prenesená",J129,0)</f>
        <v>0</v>
      </c>
      <c r="BH129" s="177">
        <f>IF(N129="zníž. prenesená",J129,0)</f>
        <v>0</v>
      </c>
      <c r="BI129" s="177">
        <f>IF(N129="nulová",J129,0)</f>
        <v>0</v>
      </c>
      <c r="BJ129" s="14" t="s">
        <v>91</v>
      </c>
      <c r="BK129" s="177">
        <f>ROUND(I129*H129,2)</f>
        <v>0</v>
      </c>
      <c r="BL129" s="14" t="s">
        <v>164</v>
      </c>
      <c r="BM129" s="176" t="s">
        <v>1034</v>
      </c>
    </row>
    <row r="130" spans="1:65" s="2" customFormat="1" ht="16.5" customHeight="1">
      <c r="A130" s="29"/>
      <c r="B130" s="163"/>
      <c r="C130" s="183" t="s">
        <v>91</v>
      </c>
      <c r="D130" s="183" t="s">
        <v>424</v>
      </c>
      <c r="E130" s="184" t="s">
        <v>1035</v>
      </c>
      <c r="F130" s="185" t="s">
        <v>1036</v>
      </c>
      <c r="G130" s="186" t="s">
        <v>231</v>
      </c>
      <c r="H130" s="187">
        <v>4</v>
      </c>
      <c r="I130" s="188"/>
      <c r="J130" s="189">
        <f>ROUND(I130*H130,2)</f>
        <v>0</v>
      </c>
      <c r="K130" s="190"/>
      <c r="L130" s="191"/>
      <c r="M130" s="192" t="s">
        <v>1</v>
      </c>
      <c r="N130" s="193" t="s">
        <v>44</v>
      </c>
      <c r="O130" s="55"/>
      <c r="P130" s="174">
        <f>O130*H130</f>
        <v>0</v>
      </c>
      <c r="Q130" s="174">
        <v>0.01</v>
      </c>
      <c r="R130" s="174">
        <f>Q130*H130</f>
        <v>0.04</v>
      </c>
      <c r="S130" s="174">
        <v>0</v>
      </c>
      <c r="T130" s="175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189</v>
      </c>
      <c r="AT130" s="176" t="s">
        <v>424</v>
      </c>
      <c r="AU130" s="176" t="s">
        <v>91</v>
      </c>
      <c r="AY130" s="14" t="s">
        <v>158</v>
      </c>
      <c r="BE130" s="177">
        <f>IF(N130="základná",J130,0)</f>
        <v>0</v>
      </c>
      <c r="BF130" s="177">
        <f>IF(N130="znížená",J130,0)</f>
        <v>0</v>
      </c>
      <c r="BG130" s="177">
        <f>IF(N130="zákl. prenesená",J130,0)</f>
        <v>0</v>
      </c>
      <c r="BH130" s="177">
        <f>IF(N130="zníž. prenesená",J130,0)</f>
        <v>0</v>
      </c>
      <c r="BI130" s="177">
        <f>IF(N130="nulová",J130,0)</f>
        <v>0</v>
      </c>
      <c r="BJ130" s="14" t="s">
        <v>91</v>
      </c>
      <c r="BK130" s="177">
        <f>ROUND(I130*H130,2)</f>
        <v>0</v>
      </c>
      <c r="BL130" s="14" t="s">
        <v>164</v>
      </c>
      <c r="BM130" s="176" t="s">
        <v>1037</v>
      </c>
    </row>
    <row r="131" spans="1:65" s="2" customFormat="1" ht="21.75" customHeight="1">
      <c r="A131" s="29"/>
      <c r="B131" s="163"/>
      <c r="C131" s="164" t="s">
        <v>170</v>
      </c>
      <c r="D131" s="164" t="s">
        <v>160</v>
      </c>
      <c r="E131" s="165" t="s">
        <v>1038</v>
      </c>
      <c r="F131" s="166" t="s">
        <v>1039</v>
      </c>
      <c r="G131" s="167" t="s">
        <v>251</v>
      </c>
      <c r="H131" s="168">
        <v>1.6</v>
      </c>
      <c r="I131" s="169"/>
      <c r="J131" s="170">
        <f>ROUND(I131*H131,2)</f>
        <v>0</v>
      </c>
      <c r="K131" s="171"/>
      <c r="L131" s="30"/>
      <c r="M131" s="172" t="s">
        <v>1</v>
      </c>
      <c r="N131" s="173" t="s">
        <v>44</v>
      </c>
      <c r="O131" s="55"/>
      <c r="P131" s="174">
        <f>O131*H131</f>
        <v>0</v>
      </c>
      <c r="Q131" s="174">
        <v>7.9399999999999991E-3</v>
      </c>
      <c r="R131" s="174">
        <f>Q131*H131</f>
        <v>1.2704E-2</v>
      </c>
      <c r="S131" s="174">
        <v>0</v>
      </c>
      <c r="T131" s="175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164</v>
      </c>
      <c r="AT131" s="176" t="s">
        <v>160</v>
      </c>
      <c r="AU131" s="176" t="s">
        <v>91</v>
      </c>
      <c r="AY131" s="14" t="s">
        <v>158</v>
      </c>
      <c r="BE131" s="177">
        <f>IF(N131="základná",J131,0)</f>
        <v>0</v>
      </c>
      <c r="BF131" s="177">
        <f>IF(N131="znížená",J131,0)</f>
        <v>0</v>
      </c>
      <c r="BG131" s="177">
        <f>IF(N131="zákl. prenesená",J131,0)</f>
        <v>0</v>
      </c>
      <c r="BH131" s="177">
        <f>IF(N131="zníž. prenesená",J131,0)</f>
        <v>0</v>
      </c>
      <c r="BI131" s="177">
        <f>IF(N131="nulová",J131,0)</f>
        <v>0</v>
      </c>
      <c r="BJ131" s="14" t="s">
        <v>91</v>
      </c>
      <c r="BK131" s="177">
        <f>ROUND(I131*H131,2)</f>
        <v>0</v>
      </c>
      <c r="BL131" s="14" t="s">
        <v>164</v>
      </c>
      <c r="BM131" s="176" t="s">
        <v>1040</v>
      </c>
    </row>
    <row r="132" spans="1:65" s="2" customFormat="1" ht="16.5" customHeight="1">
      <c r="A132" s="29"/>
      <c r="B132" s="163"/>
      <c r="C132" s="183" t="s">
        <v>164</v>
      </c>
      <c r="D132" s="183" t="s">
        <v>424</v>
      </c>
      <c r="E132" s="184" t="s">
        <v>1041</v>
      </c>
      <c r="F132" s="185" t="s">
        <v>1042</v>
      </c>
      <c r="G132" s="186" t="s">
        <v>251</v>
      </c>
      <c r="H132" s="187">
        <v>1.6</v>
      </c>
      <c r="I132" s="188"/>
      <c r="J132" s="189">
        <f>ROUND(I132*H132,2)</f>
        <v>0</v>
      </c>
      <c r="K132" s="190"/>
      <c r="L132" s="191"/>
      <c r="M132" s="192" t="s">
        <v>1</v>
      </c>
      <c r="N132" s="193" t="s">
        <v>44</v>
      </c>
      <c r="O132" s="55"/>
      <c r="P132" s="174">
        <f>O132*H132</f>
        <v>0</v>
      </c>
      <c r="Q132" s="174">
        <v>5.0000000000000001E-4</v>
      </c>
      <c r="R132" s="174">
        <f>Q132*H132</f>
        <v>8.0000000000000004E-4</v>
      </c>
      <c r="S132" s="174">
        <v>0</v>
      </c>
      <c r="T132" s="17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189</v>
      </c>
      <c r="AT132" s="176" t="s">
        <v>424</v>
      </c>
      <c r="AU132" s="176" t="s">
        <v>91</v>
      </c>
      <c r="AY132" s="14" t="s">
        <v>158</v>
      </c>
      <c r="BE132" s="177">
        <f>IF(N132="základná",J132,0)</f>
        <v>0</v>
      </c>
      <c r="BF132" s="177">
        <f>IF(N132="znížená",J132,0)</f>
        <v>0</v>
      </c>
      <c r="BG132" s="177">
        <f>IF(N132="zákl. prenesená",J132,0)</f>
        <v>0</v>
      </c>
      <c r="BH132" s="177">
        <f>IF(N132="zníž. prenesená",J132,0)</f>
        <v>0</v>
      </c>
      <c r="BI132" s="177">
        <f>IF(N132="nulová",J132,0)</f>
        <v>0</v>
      </c>
      <c r="BJ132" s="14" t="s">
        <v>91</v>
      </c>
      <c r="BK132" s="177">
        <f>ROUND(I132*H132,2)</f>
        <v>0</v>
      </c>
      <c r="BL132" s="14" t="s">
        <v>164</v>
      </c>
      <c r="BM132" s="176" t="s">
        <v>1043</v>
      </c>
    </row>
    <row r="133" spans="1:65" s="2" customFormat="1" ht="21.75" customHeight="1">
      <c r="A133" s="29"/>
      <c r="B133" s="163"/>
      <c r="C133" s="183" t="s">
        <v>177</v>
      </c>
      <c r="D133" s="183" t="s">
        <v>424</v>
      </c>
      <c r="E133" s="184" t="s">
        <v>1044</v>
      </c>
      <c r="F133" s="185" t="s">
        <v>1045</v>
      </c>
      <c r="G133" s="186" t="s">
        <v>231</v>
      </c>
      <c r="H133" s="187">
        <v>4</v>
      </c>
      <c r="I133" s="188"/>
      <c r="J133" s="189">
        <f>ROUND(I133*H133,2)</f>
        <v>0</v>
      </c>
      <c r="K133" s="190"/>
      <c r="L133" s="191"/>
      <c r="M133" s="192" t="s">
        <v>1</v>
      </c>
      <c r="N133" s="193" t="s">
        <v>44</v>
      </c>
      <c r="O133" s="55"/>
      <c r="P133" s="174">
        <f>O133*H133</f>
        <v>0</v>
      </c>
      <c r="Q133" s="174">
        <v>1E-4</v>
      </c>
      <c r="R133" s="174">
        <f>Q133*H133</f>
        <v>4.0000000000000002E-4</v>
      </c>
      <c r="S133" s="174">
        <v>0</v>
      </c>
      <c r="T133" s="17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189</v>
      </c>
      <c r="AT133" s="176" t="s">
        <v>424</v>
      </c>
      <c r="AU133" s="176" t="s">
        <v>91</v>
      </c>
      <c r="AY133" s="14" t="s">
        <v>158</v>
      </c>
      <c r="BE133" s="177">
        <f>IF(N133="základná",J133,0)</f>
        <v>0</v>
      </c>
      <c r="BF133" s="177">
        <f>IF(N133="znížená",J133,0)</f>
        <v>0</v>
      </c>
      <c r="BG133" s="177">
        <f>IF(N133="zákl. prenesená",J133,0)</f>
        <v>0</v>
      </c>
      <c r="BH133" s="177">
        <f>IF(N133="zníž. prenesená",J133,0)</f>
        <v>0</v>
      </c>
      <c r="BI133" s="177">
        <f>IF(N133="nulová",J133,0)</f>
        <v>0</v>
      </c>
      <c r="BJ133" s="14" t="s">
        <v>91</v>
      </c>
      <c r="BK133" s="177">
        <f>ROUND(I133*H133,2)</f>
        <v>0</v>
      </c>
      <c r="BL133" s="14" t="s">
        <v>164</v>
      </c>
      <c r="BM133" s="176" t="s">
        <v>1046</v>
      </c>
    </row>
    <row r="134" spans="1:65" s="12" customFormat="1" ht="22.9" customHeight="1">
      <c r="B134" s="150"/>
      <c r="D134" s="151" t="s">
        <v>77</v>
      </c>
      <c r="E134" s="161" t="s">
        <v>650</v>
      </c>
      <c r="F134" s="161" t="s">
        <v>651</v>
      </c>
      <c r="I134" s="153"/>
      <c r="J134" s="162">
        <f>BK134</f>
        <v>0</v>
      </c>
      <c r="L134" s="150"/>
      <c r="M134" s="155"/>
      <c r="N134" s="156"/>
      <c r="O134" s="156"/>
      <c r="P134" s="157">
        <f>P135</f>
        <v>0</v>
      </c>
      <c r="Q134" s="156"/>
      <c r="R134" s="157">
        <f>R135</f>
        <v>0</v>
      </c>
      <c r="S134" s="156"/>
      <c r="T134" s="158">
        <f>T135</f>
        <v>0</v>
      </c>
      <c r="AR134" s="151" t="s">
        <v>85</v>
      </c>
      <c r="AT134" s="159" t="s">
        <v>77</v>
      </c>
      <c r="AU134" s="159" t="s">
        <v>85</v>
      </c>
      <c r="AY134" s="151" t="s">
        <v>158</v>
      </c>
      <c r="BK134" s="160">
        <f>BK135</f>
        <v>0</v>
      </c>
    </row>
    <row r="135" spans="1:65" s="2" customFormat="1" ht="21.75" customHeight="1">
      <c r="A135" s="29"/>
      <c r="B135" s="163"/>
      <c r="C135" s="164" t="s">
        <v>181</v>
      </c>
      <c r="D135" s="164" t="s">
        <v>160</v>
      </c>
      <c r="E135" s="165" t="s">
        <v>653</v>
      </c>
      <c r="F135" s="166" t="s">
        <v>654</v>
      </c>
      <c r="G135" s="167" t="s">
        <v>192</v>
      </c>
      <c r="H135" s="168">
        <v>0.25800000000000001</v>
      </c>
      <c r="I135" s="169"/>
      <c r="J135" s="170">
        <f>ROUND(I135*H135,2)</f>
        <v>0</v>
      </c>
      <c r="K135" s="171"/>
      <c r="L135" s="30"/>
      <c r="M135" s="172" t="s">
        <v>1</v>
      </c>
      <c r="N135" s="173" t="s">
        <v>44</v>
      </c>
      <c r="O135" s="55"/>
      <c r="P135" s="174">
        <f>O135*H135</f>
        <v>0</v>
      </c>
      <c r="Q135" s="174">
        <v>0</v>
      </c>
      <c r="R135" s="174">
        <f>Q135*H135</f>
        <v>0</v>
      </c>
      <c r="S135" s="174">
        <v>0</v>
      </c>
      <c r="T135" s="175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164</v>
      </c>
      <c r="AT135" s="176" t="s">
        <v>160</v>
      </c>
      <c r="AU135" s="176" t="s">
        <v>91</v>
      </c>
      <c r="AY135" s="14" t="s">
        <v>158</v>
      </c>
      <c r="BE135" s="177">
        <f>IF(N135="základná",J135,0)</f>
        <v>0</v>
      </c>
      <c r="BF135" s="177">
        <f>IF(N135="znížená",J135,0)</f>
        <v>0</v>
      </c>
      <c r="BG135" s="177">
        <f>IF(N135="zákl. prenesená",J135,0)</f>
        <v>0</v>
      </c>
      <c r="BH135" s="177">
        <f>IF(N135="zníž. prenesená",J135,0)</f>
        <v>0</v>
      </c>
      <c r="BI135" s="177">
        <f>IF(N135="nulová",J135,0)</f>
        <v>0</v>
      </c>
      <c r="BJ135" s="14" t="s">
        <v>91</v>
      </c>
      <c r="BK135" s="177">
        <f>ROUND(I135*H135,2)</f>
        <v>0</v>
      </c>
      <c r="BL135" s="14" t="s">
        <v>164</v>
      </c>
      <c r="BM135" s="176" t="s">
        <v>1047</v>
      </c>
    </row>
    <row r="136" spans="1:65" s="12" customFormat="1" ht="25.9" customHeight="1">
      <c r="B136" s="150"/>
      <c r="D136" s="151" t="s">
        <v>77</v>
      </c>
      <c r="E136" s="152" t="s">
        <v>285</v>
      </c>
      <c r="F136" s="152" t="s">
        <v>286</v>
      </c>
      <c r="I136" s="153"/>
      <c r="J136" s="154">
        <f>BK136</f>
        <v>0</v>
      </c>
      <c r="L136" s="150"/>
      <c r="M136" s="155"/>
      <c r="N136" s="156"/>
      <c r="O136" s="156"/>
      <c r="P136" s="157">
        <f>P137+P154</f>
        <v>0</v>
      </c>
      <c r="Q136" s="156"/>
      <c r="R136" s="157">
        <f>R137+R154</f>
        <v>0.39198749000000005</v>
      </c>
      <c r="S136" s="156"/>
      <c r="T136" s="158">
        <f>T137+T154</f>
        <v>0</v>
      </c>
      <c r="AR136" s="151" t="s">
        <v>91</v>
      </c>
      <c r="AT136" s="159" t="s">
        <v>77</v>
      </c>
      <c r="AU136" s="159" t="s">
        <v>78</v>
      </c>
      <c r="AY136" s="151" t="s">
        <v>158</v>
      </c>
      <c r="BK136" s="160">
        <f>BK137+BK154</f>
        <v>0</v>
      </c>
    </row>
    <row r="137" spans="1:65" s="12" customFormat="1" ht="22.9" customHeight="1">
      <c r="B137" s="150"/>
      <c r="D137" s="151" t="s">
        <v>77</v>
      </c>
      <c r="E137" s="161" t="s">
        <v>301</v>
      </c>
      <c r="F137" s="161" t="s">
        <v>302</v>
      </c>
      <c r="I137" s="153"/>
      <c r="J137" s="162">
        <f>BK137</f>
        <v>0</v>
      </c>
      <c r="L137" s="150"/>
      <c r="M137" s="155"/>
      <c r="N137" s="156"/>
      <c r="O137" s="156"/>
      <c r="P137" s="157">
        <f>SUM(P138:P153)</f>
        <v>0</v>
      </c>
      <c r="Q137" s="156"/>
      <c r="R137" s="157">
        <f>SUM(R138:R153)</f>
        <v>0.35864280000000004</v>
      </c>
      <c r="S137" s="156"/>
      <c r="T137" s="158">
        <f>SUM(T138:T153)</f>
        <v>0</v>
      </c>
      <c r="AR137" s="151" t="s">
        <v>91</v>
      </c>
      <c r="AT137" s="159" t="s">
        <v>77</v>
      </c>
      <c r="AU137" s="159" t="s">
        <v>85</v>
      </c>
      <c r="AY137" s="151" t="s">
        <v>158</v>
      </c>
      <c r="BK137" s="160">
        <f>SUM(BK138:BK153)</f>
        <v>0</v>
      </c>
    </row>
    <row r="138" spans="1:65" s="2" customFormat="1" ht="16.5" customHeight="1">
      <c r="A138" s="29"/>
      <c r="B138" s="163"/>
      <c r="C138" s="164" t="s">
        <v>185</v>
      </c>
      <c r="D138" s="164" t="s">
        <v>160</v>
      </c>
      <c r="E138" s="165" t="s">
        <v>1048</v>
      </c>
      <c r="F138" s="166" t="s">
        <v>2494</v>
      </c>
      <c r="G138" s="167" t="s">
        <v>251</v>
      </c>
      <c r="H138" s="168">
        <v>26.8</v>
      </c>
      <c r="I138" s="169"/>
      <c r="J138" s="170">
        <f>ROUND(I138*H138,2)</f>
        <v>0</v>
      </c>
      <c r="K138" s="171"/>
      <c r="L138" s="30"/>
      <c r="M138" s="172" t="s">
        <v>1</v>
      </c>
      <c r="N138" s="173" t="s">
        <v>44</v>
      </c>
      <c r="O138" s="55"/>
      <c r="P138" s="174">
        <f>O138*H138</f>
        <v>0</v>
      </c>
      <c r="Q138" s="174">
        <v>1E-4</v>
      </c>
      <c r="R138" s="174">
        <f>Q138*H138</f>
        <v>2.6800000000000001E-3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224</v>
      </c>
      <c r="AT138" s="176" t="s">
        <v>160</v>
      </c>
      <c r="AU138" s="176" t="s">
        <v>91</v>
      </c>
      <c r="AY138" s="14" t="s">
        <v>158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4" t="s">
        <v>91</v>
      </c>
      <c r="BK138" s="177">
        <f>ROUND(I138*H138,2)</f>
        <v>0</v>
      </c>
      <c r="BL138" s="14" t="s">
        <v>224</v>
      </c>
      <c r="BM138" s="176" t="s">
        <v>1049</v>
      </c>
    </row>
    <row r="139" spans="1:65" s="2" customFormat="1" ht="29.25" customHeight="1">
      <c r="A139" s="29"/>
      <c r="B139" s="163"/>
      <c r="C139" s="164">
        <v>8</v>
      </c>
      <c r="D139" s="164" t="s">
        <v>424</v>
      </c>
      <c r="E139" s="165"/>
      <c r="F139" s="166" t="s">
        <v>2492</v>
      </c>
      <c r="G139" s="167" t="s">
        <v>231</v>
      </c>
      <c r="H139" s="168">
        <v>2</v>
      </c>
      <c r="I139" s="169"/>
      <c r="J139" s="170"/>
      <c r="K139" s="171"/>
      <c r="L139" s="30"/>
      <c r="M139" s="172"/>
      <c r="N139" s="173"/>
      <c r="O139" s="55"/>
      <c r="P139" s="174"/>
      <c r="Q139" s="174"/>
      <c r="R139" s="174"/>
      <c r="S139" s="174"/>
      <c r="T139" s="175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/>
      <c r="AT139" s="176"/>
      <c r="AU139" s="176"/>
      <c r="AY139" s="14"/>
      <c r="BE139" s="177"/>
      <c r="BF139" s="177"/>
      <c r="BG139" s="177"/>
      <c r="BH139" s="177"/>
      <c r="BI139" s="177"/>
      <c r="BJ139" s="14"/>
      <c r="BK139" s="177"/>
      <c r="BL139" s="14"/>
      <c r="BM139" s="176"/>
    </row>
    <row r="140" spans="1:65" s="2" customFormat="1" ht="40.5" customHeight="1">
      <c r="A140" s="29"/>
      <c r="B140" s="163"/>
      <c r="C140" s="183">
        <v>9</v>
      </c>
      <c r="D140" s="164" t="s">
        <v>424</v>
      </c>
      <c r="E140" s="165"/>
      <c r="F140" s="166" t="s">
        <v>2493</v>
      </c>
      <c r="G140" s="167" t="s">
        <v>231</v>
      </c>
      <c r="H140" s="168">
        <v>2</v>
      </c>
      <c r="I140" s="188"/>
      <c r="J140" s="189">
        <f>ROUND(I140*H140,2)</f>
        <v>0</v>
      </c>
      <c r="K140" s="190"/>
      <c r="L140" s="191"/>
      <c r="M140" s="192" t="s">
        <v>1</v>
      </c>
      <c r="N140" s="193" t="s">
        <v>44</v>
      </c>
      <c r="O140" s="55"/>
      <c r="P140" s="174">
        <f>O140*H140</f>
        <v>0</v>
      </c>
      <c r="Q140" s="174">
        <v>2.4E-2</v>
      </c>
      <c r="R140" s="174">
        <f>Q140*H140</f>
        <v>4.8000000000000001E-2</v>
      </c>
      <c r="S140" s="174">
        <v>0</v>
      </c>
      <c r="T140" s="17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293</v>
      </c>
      <c r="AT140" s="176" t="s">
        <v>424</v>
      </c>
      <c r="AU140" s="176" t="s">
        <v>91</v>
      </c>
      <c r="AY140" s="14" t="s">
        <v>158</v>
      </c>
      <c r="BE140" s="177">
        <f>IF(N140="základná",J140,0)</f>
        <v>0</v>
      </c>
      <c r="BF140" s="177">
        <f>IF(N140="znížená",J140,0)</f>
        <v>0</v>
      </c>
      <c r="BG140" s="177">
        <f>IF(N140="zákl. prenesená",J140,0)</f>
        <v>0</v>
      </c>
      <c r="BH140" s="177">
        <f>IF(N140="zníž. prenesená",J140,0)</f>
        <v>0</v>
      </c>
      <c r="BI140" s="177">
        <f>IF(N140="nulová",J140,0)</f>
        <v>0</v>
      </c>
      <c r="BJ140" s="14" t="s">
        <v>91</v>
      </c>
      <c r="BK140" s="177">
        <f>ROUND(I140*H140,2)</f>
        <v>0</v>
      </c>
      <c r="BL140" s="14" t="s">
        <v>224</v>
      </c>
      <c r="BM140" s="176" t="s">
        <v>1050</v>
      </c>
    </row>
    <row r="141" spans="1:65" s="2" customFormat="1" ht="16.5" customHeight="1">
      <c r="A141" s="29"/>
      <c r="B141" s="163"/>
      <c r="C141" s="164">
        <v>10</v>
      </c>
      <c r="D141" s="164" t="s">
        <v>160</v>
      </c>
      <c r="E141" s="165" t="s">
        <v>1051</v>
      </c>
      <c r="F141" s="166" t="s">
        <v>1052</v>
      </c>
      <c r="G141" s="167" t="s">
        <v>251</v>
      </c>
      <c r="H141" s="168">
        <v>21.34</v>
      </c>
      <c r="I141" s="169"/>
      <c r="J141" s="170">
        <f>ROUND(I141*H141,2)</f>
        <v>0</v>
      </c>
      <c r="K141" s="171"/>
      <c r="L141" s="30"/>
      <c r="M141" s="172" t="s">
        <v>1</v>
      </c>
      <c r="N141" s="173" t="s">
        <v>44</v>
      </c>
      <c r="O141" s="55"/>
      <c r="P141" s="174">
        <f>O141*H141</f>
        <v>0</v>
      </c>
      <c r="Q141" s="174">
        <v>4.2000000000000002E-4</v>
      </c>
      <c r="R141" s="174">
        <f>Q141*H141</f>
        <v>8.9627999999999999E-3</v>
      </c>
      <c r="S141" s="174">
        <v>0</v>
      </c>
      <c r="T141" s="17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224</v>
      </c>
      <c r="AT141" s="176" t="s">
        <v>160</v>
      </c>
      <c r="AU141" s="176" t="s">
        <v>91</v>
      </c>
      <c r="AY141" s="14" t="s">
        <v>158</v>
      </c>
      <c r="BE141" s="177">
        <f>IF(N141="základná",J141,0)</f>
        <v>0</v>
      </c>
      <c r="BF141" s="177">
        <f>IF(N141="znížená",J141,0)</f>
        <v>0</v>
      </c>
      <c r="BG141" s="177">
        <f>IF(N141="zákl. prenesená",J141,0)</f>
        <v>0</v>
      </c>
      <c r="BH141" s="177">
        <f>IF(N141="zníž. prenesená",J141,0)</f>
        <v>0</v>
      </c>
      <c r="BI141" s="177">
        <f>IF(N141="nulová",J141,0)</f>
        <v>0</v>
      </c>
      <c r="BJ141" s="14" t="s">
        <v>91</v>
      </c>
      <c r="BK141" s="177">
        <f>ROUND(I141*H141,2)</f>
        <v>0</v>
      </c>
      <c r="BL141" s="14" t="s">
        <v>224</v>
      </c>
      <c r="BM141" s="176" t="s">
        <v>1053</v>
      </c>
    </row>
    <row r="142" spans="1:65" s="2" customFormat="1" ht="34.5" customHeight="1">
      <c r="A142" s="29"/>
      <c r="B142" s="163"/>
      <c r="C142" s="183">
        <v>11</v>
      </c>
      <c r="D142" s="183" t="s">
        <v>424</v>
      </c>
      <c r="E142" s="184" t="s">
        <v>1054</v>
      </c>
      <c r="F142" s="185" t="s">
        <v>2495</v>
      </c>
      <c r="G142" s="186" t="s">
        <v>231</v>
      </c>
      <c r="H142" s="187">
        <v>2</v>
      </c>
      <c r="I142" s="188"/>
      <c r="J142" s="189">
        <f>ROUND(I142*H142,2)</f>
        <v>0</v>
      </c>
      <c r="K142" s="190"/>
      <c r="L142" s="191"/>
      <c r="M142" s="192" t="s">
        <v>1</v>
      </c>
      <c r="N142" s="193" t="s">
        <v>44</v>
      </c>
      <c r="O142" s="55"/>
      <c r="P142" s="174">
        <f>O142*H142</f>
        <v>0</v>
      </c>
      <c r="Q142" s="174">
        <v>6.5000000000000002E-2</v>
      </c>
      <c r="R142" s="174">
        <f>Q142*H142</f>
        <v>0.13</v>
      </c>
      <c r="S142" s="174">
        <v>0</v>
      </c>
      <c r="T142" s="17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293</v>
      </c>
      <c r="AT142" s="176" t="s">
        <v>424</v>
      </c>
      <c r="AU142" s="176" t="s">
        <v>91</v>
      </c>
      <c r="AY142" s="14" t="s">
        <v>158</v>
      </c>
      <c r="BE142" s="177">
        <f>IF(N142="základná",J142,0)</f>
        <v>0</v>
      </c>
      <c r="BF142" s="177">
        <f>IF(N142="znížená",J142,0)</f>
        <v>0</v>
      </c>
      <c r="BG142" s="177">
        <f>IF(N142="zákl. prenesená",J142,0)</f>
        <v>0</v>
      </c>
      <c r="BH142" s="177">
        <f>IF(N142="zníž. prenesená",J142,0)</f>
        <v>0</v>
      </c>
      <c r="BI142" s="177">
        <f>IF(N142="nulová",J142,0)</f>
        <v>0</v>
      </c>
      <c r="BJ142" s="14" t="s">
        <v>91</v>
      </c>
      <c r="BK142" s="177">
        <f>ROUND(I142*H142,2)</f>
        <v>0</v>
      </c>
      <c r="BL142" s="14" t="s">
        <v>224</v>
      </c>
      <c r="BM142" s="176" t="s">
        <v>1055</v>
      </c>
    </row>
    <row r="143" spans="1:65" s="2" customFormat="1">
      <c r="A143" s="29"/>
      <c r="B143" s="30"/>
      <c r="C143" s="29"/>
      <c r="D143" s="194"/>
      <c r="E143" s="29"/>
      <c r="F143" s="195"/>
      <c r="G143" s="29"/>
      <c r="H143" s="29"/>
      <c r="I143" s="98"/>
      <c r="J143" s="29"/>
      <c r="K143" s="29"/>
      <c r="L143" s="30"/>
      <c r="M143" s="196"/>
      <c r="N143" s="197"/>
      <c r="O143" s="55"/>
      <c r="P143" s="55"/>
      <c r="Q143" s="55"/>
      <c r="R143" s="55"/>
      <c r="S143" s="55"/>
      <c r="T143" s="56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715</v>
      </c>
      <c r="AU143" s="14" t="s">
        <v>91</v>
      </c>
    </row>
    <row r="144" spans="1:65" s="2" customFormat="1" ht="53.25" customHeight="1">
      <c r="A144" s="29"/>
      <c r="B144" s="163"/>
      <c r="C144" s="183">
        <v>12</v>
      </c>
      <c r="D144" s="183" t="s">
        <v>424</v>
      </c>
      <c r="E144" s="184" t="s">
        <v>1056</v>
      </c>
      <c r="F144" s="185" t="s">
        <v>2496</v>
      </c>
      <c r="G144" s="186" t="s">
        <v>231</v>
      </c>
      <c r="H144" s="187">
        <v>1</v>
      </c>
      <c r="I144" s="188"/>
      <c r="J144" s="189">
        <f>ROUND(I144*H144,2)</f>
        <v>0</v>
      </c>
      <c r="K144" s="190"/>
      <c r="L144" s="191"/>
      <c r="M144" s="192" t="s">
        <v>1</v>
      </c>
      <c r="N144" s="193" t="s">
        <v>44</v>
      </c>
      <c r="O144" s="55"/>
      <c r="P144" s="174">
        <f>O144*H144</f>
        <v>0</v>
      </c>
      <c r="Q144" s="174">
        <v>6.5000000000000002E-2</v>
      </c>
      <c r="R144" s="174">
        <f>Q144*H144</f>
        <v>6.5000000000000002E-2</v>
      </c>
      <c r="S144" s="174">
        <v>0</v>
      </c>
      <c r="T144" s="17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293</v>
      </c>
      <c r="AT144" s="176" t="s">
        <v>424</v>
      </c>
      <c r="AU144" s="176" t="s">
        <v>91</v>
      </c>
      <c r="AY144" s="14" t="s">
        <v>158</v>
      </c>
      <c r="BE144" s="177">
        <f>IF(N144="základná",J144,0)</f>
        <v>0</v>
      </c>
      <c r="BF144" s="177">
        <f>IF(N144="znížená",J144,0)</f>
        <v>0</v>
      </c>
      <c r="BG144" s="177">
        <f>IF(N144="zákl. prenesená",J144,0)</f>
        <v>0</v>
      </c>
      <c r="BH144" s="177">
        <f>IF(N144="zníž. prenesená",J144,0)</f>
        <v>0</v>
      </c>
      <c r="BI144" s="177">
        <f>IF(N144="nulová",J144,0)</f>
        <v>0</v>
      </c>
      <c r="BJ144" s="14" t="s">
        <v>91</v>
      </c>
      <c r="BK144" s="177">
        <f>ROUND(I144*H144,2)</f>
        <v>0</v>
      </c>
      <c r="BL144" s="14" t="s">
        <v>224</v>
      </c>
      <c r="BM144" s="176" t="s">
        <v>1057</v>
      </c>
    </row>
    <row r="145" spans="1:65" s="2" customFormat="1">
      <c r="A145" s="29"/>
      <c r="B145" s="30"/>
      <c r="C145" s="29"/>
      <c r="D145" s="194"/>
      <c r="E145" s="29"/>
      <c r="F145" s="195"/>
      <c r="G145" s="29"/>
      <c r="H145" s="29"/>
      <c r="I145" s="98"/>
      <c r="J145" s="29"/>
      <c r="K145" s="29"/>
      <c r="L145" s="30"/>
      <c r="M145" s="196"/>
      <c r="N145" s="197"/>
      <c r="O145" s="55"/>
      <c r="P145" s="55"/>
      <c r="Q145" s="55"/>
      <c r="R145" s="55"/>
      <c r="S145" s="55"/>
      <c r="T145" s="56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715</v>
      </c>
      <c r="AU145" s="14" t="s">
        <v>91</v>
      </c>
    </row>
    <row r="146" spans="1:65" s="2" customFormat="1" ht="21.75" customHeight="1">
      <c r="A146" s="29"/>
      <c r="B146" s="163"/>
      <c r="C146" s="164">
        <v>13</v>
      </c>
      <c r="D146" s="164" t="s">
        <v>160</v>
      </c>
      <c r="E146" s="165" t="s">
        <v>1058</v>
      </c>
      <c r="F146" s="166" t="s">
        <v>1059</v>
      </c>
      <c r="G146" s="167" t="s">
        <v>231</v>
      </c>
      <c r="H146" s="168">
        <v>4</v>
      </c>
      <c r="I146" s="169"/>
      <c r="J146" s="170">
        <f>ROUND(I146*H146,2)</f>
        <v>0</v>
      </c>
      <c r="K146" s="171"/>
      <c r="L146" s="30"/>
      <c r="M146" s="172" t="s">
        <v>1</v>
      </c>
      <c r="N146" s="173" t="s">
        <v>44</v>
      </c>
      <c r="O146" s="55"/>
      <c r="P146" s="174">
        <f>O146*H146</f>
        <v>0</v>
      </c>
      <c r="Q146" s="174">
        <v>0</v>
      </c>
      <c r="R146" s="174">
        <f>Q146*H146</f>
        <v>0</v>
      </c>
      <c r="S146" s="174">
        <v>0</v>
      </c>
      <c r="T146" s="17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224</v>
      </c>
      <c r="AT146" s="176" t="s">
        <v>160</v>
      </c>
      <c r="AU146" s="176" t="s">
        <v>91</v>
      </c>
      <c r="AY146" s="14" t="s">
        <v>158</v>
      </c>
      <c r="BE146" s="177">
        <f>IF(N146="základná",J146,0)</f>
        <v>0</v>
      </c>
      <c r="BF146" s="177">
        <f>IF(N146="znížená",J146,0)</f>
        <v>0</v>
      </c>
      <c r="BG146" s="177">
        <f>IF(N146="zákl. prenesená",J146,0)</f>
        <v>0</v>
      </c>
      <c r="BH146" s="177">
        <f>IF(N146="zníž. prenesená",J146,0)</f>
        <v>0</v>
      </c>
      <c r="BI146" s="177">
        <f>IF(N146="nulová",J146,0)</f>
        <v>0</v>
      </c>
      <c r="BJ146" s="14" t="s">
        <v>91</v>
      </c>
      <c r="BK146" s="177">
        <f>ROUND(I146*H146,2)</f>
        <v>0</v>
      </c>
      <c r="BL146" s="14" t="s">
        <v>224</v>
      </c>
      <c r="BM146" s="176" t="s">
        <v>1060</v>
      </c>
    </row>
    <row r="147" spans="1:65" s="2" customFormat="1" ht="21.75" customHeight="1">
      <c r="A147" s="29"/>
      <c r="B147" s="163"/>
      <c r="C147" s="183">
        <v>14</v>
      </c>
      <c r="D147" s="183" t="s">
        <v>424</v>
      </c>
      <c r="E147" s="184" t="s">
        <v>1061</v>
      </c>
      <c r="F147" s="185" t="s">
        <v>1062</v>
      </c>
      <c r="G147" s="186" t="s">
        <v>231</v>
      </c>
      <c r="H147" s="187">
        <v>4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44</v>
      </c>
      <c r="O147" s="55"/>
      <c r="P147" s="174">
        <f>O147*H147</f>
        <v>0</v>
      </c>
      <c r="Q147" s="174">
        <v>1E-3</v>
      </c>
      <c r="R147" s="174">
        <f>Q147*H147</f>
        <v>4.0000000000000001E-3</v>
      </c>
      <c r="S147" s="174">
        <v>0</v>
      </c>
      <c r="T147" s="17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293</v>
      </c>
      <c r="AT147" s="176" t="s">
        <v>424</v>
      </c>
      <c r="AU147" s="176" t="s">
        <v>91</v>
      </c>
      <c r="AY147" s="14" t="s">
        <v>158</v>
      </c>
      <c r="BE147" s="177">
        <f>IF(N147="základná",J147,0)</f>
        <v>0</v>
      </c>
      <c r="BF147" s="177">
        <f>IF(N147="znížená",J147,0)</f>
        <v>0</v>
      </c>
      <c r="BG147" s="177">
        <f>IF(N147="zákl. prenesená",J147,0)</f>
        <v>0</v>
      </c>
      <c r="BH147" s="177">
        <f>IF(N147="zníž. prenesená",J147,0)</f>
        <v>0</v>
      </c>
      <c r="BI147" s="177">
        <f>IF(N147="nulová",J147,0)</f>
        <v>0</v>
      </c>
      <c r="BJ147" s="14" t="s">
        <v>91</v>
      </c>
      <c r="BK147" s="177">
        <f>ROUND(I147*H147,2)</f>
        <v>0</v>
      </c>
      <c r="BL147" s="14" t="s">
        <v>224</v>
      </c>
      <c r="BM147" s="176" t="s">
        <v>1063</v>
      </c>
    </row>
    <row r="148" spans="1:65" s="2" customFormat="1" ht="32.25" customHeight="1">
      <c r="A148" s="29"/>
      <c r="B148" s="163"/>
      <c r="C148" s="183">
        <v>15</v>
      </c>
      <c r="D148" s="183" t="s">
        <v>424</v>
      </c>
      <c r="E148" s="184" t="s">
        <v>1064</v>
      </c>
      <c r="F148" s="185" t="s">
        <v>2497</v>
      </c>
      <c r="G148" s="186" t="s">
        <v>231</v>
      </c>
      <c r="H148" s="187">
        <v>2</v>
      </c>
      <c r="I148" s="188"/>
      <c r="J148" s="189">
        <f>ROUND(I148*H148,2)</f>
        <v>0</v>
      </c>
      <c r="K148" s="190"/>
      <c r="L148" s="191"/>
      <c r="M148" s="192" t="s">
        <v>1</v>
      </c>
      <c r="N148" s="193" t="s">
        <v>44</v>
      </c>
      <c r="O148" s="55"/>
      <c r="P148" s="174">
        <f>O148*H148</f>
        <v>0</v>
      </c>
      <c r="Q148" s="174">
        <v>2.5000000000000001E-2</v>
      </c>
      <c r="R148" s="174">
        <f>Q148*H148</f>
        <v>0.05</v>
      </c>
      <c r="S148" s="174">
        <v>0</v>
      </c>
      <c r="T148" s="17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293</v>
      </c>
      <c r="AT148" s="176" t="s">
        <v>424</v>
      </c>
      <c r="AU148" s="176" t="s">
        <v>91</v>
      </c>
      <c r="AY148" s="14" t="s">
        <v>158</v>
      </c>
      <c r="BE148" s="177">
        <f>IF(N148="základná",J148,0)</f>
        <v>0</v>
      </c>
      <c r="BF148" s="177">
        <f>IF(N148="znížená",J148,0)</f>
        <v>0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4" t="s">
        <v>91</v>
      </c>
      <c r="BK148" s="177">
        <f>ROUND(I148*H148,2)</f>
        <v>0</v>
      </c>
      <c r="BL148" s="14" t="s">
        <v>224</v>
      </c>
      <c r="BM148" s="176" t="s">
        <v>1065</v>
      </c>
    </row>
    <row r="149" spans="1:65" s="2" customFormat="1" ht="30.75" customHeight="1">
      <c r="A149" s="29"/>
      <c r="B149" s="163"/>
      <c r="C149" s="183">
        <v>16</v>
      </c>
      <c r="D149" s="183" t="s">
        <v>424</v>
      </c>
      <c r="E149" s="184" t="s">
        <v>1066</v>
      </c>
      <c r="F149" s="185" t="s">
        <v>2498</v>
      </c>
      <c r="G149" s="186" t="s">
        <v>231</v>
      </c>
      <c r="H149" s="187">
        <v>1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44</v>
      </c>
      <c r="O149" s="55"/>
      <c r="P149" s="174">
        <f>O149*H149</f>
        <v>0</v>
      </c>
      <c r="Q149" s="174">
        <v>2.5000000000000001E-2</v>
      </c>
      <c r="R149" s="174">
        <f>Q149*H149</f>
        <v>2.5000000000000001E-2</v>
      </c>
      <c r="S149" s="174">
        <v>0</v>
      </c>
      <c r="T149" s="17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293</v>
      </c>
      <c r="AT149" s="176" t="s">
        <v>424</v>
      </c>
      <c r="AU149" s="176" t="s">
        <v>91</v>
      </c>
      <c r="AY149" s="14" t="s">
        <v>158</v>
      </c>
      <c r="BE149" s="177">
        <f>IF(N149="základná",J149,0)</f>
        <v>0</v>
      </c>
      <c r="BF149" s="177">
        <f>IF(N149="znížená",J149,0)</f>
        <v>0</v>
      </c>
      <c r="BG149" s="177">
        <f>IF(N149="zákl. prenesená",J149,0)</f>
        <v>0</v>
      </c>
      <c r="BH149" s="177">
        <f>IF(N149="zníž. prenesená",J149,0)</f>
        <v>0</v>
      </c>
      <c r="BI149" s="177">
        <f>IF(N149="nulová",J149,0)</f>
        <v>0</v>
      </c>
      <c r="BJ149" s="14" t="s">
        <v>91</v>
      </c>
      <c r="BK149" s="177">
        <f>ROUND(I149*H149,2)</f>
        <v>0</v>
      </c>
      <c r="BL149" s="14" t="s">
        <v>224</v>
      </c>
      <c r="BM149" s="176" t="s">
        <v>1067</v>
      </c>
    </row>
    <row r="150" spans="1:65" s="2" customFormat="1" ht="19.5">
      <c r="A150" s="29"/>
      <c r="B150" s="30"/>
      <c r="C150" s="29"/>
      <c r="D150" s="194" t="s">
        <v>715</v>
      </c>
      <c r="E150" s="29"/>
      <c r="F150" s="200" t="s">
        <v>1068</v>
      </c>
      <c r="G150" s="29"/>
      <c r="H150" s="29"/>
      <c r="I150" s="98"/>
      <c r="J150" s="29"/>
      <c r="K150" s="29"/>
      <c r="L150" s="30"/>
      <c r="M150" s="196"/>
      <c r="N150" s="197"/>
      <c r="O150" s="55"/>
      <c r="P150" s="55"/>
      <c r="Q150" s="55"/>
      <c r="R150" s="55"/>
      <c r="S150" s="55"/>
      <c r="T150" s="56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715</v>
      </c>
      <c r="AU150" s="14" t="s">
        <v>91</v>
      </c>
    </row>
    <row r="151" spans="1:65" s="2" customFormat="1" ht="30" customHeight="1">
      <c r="A151" s="29"/>
      <c r="B151" s="163"/>
      <c r="C151" s="183">
        <v>17</v>
      </c>
      <c r="D151" s="183" t="s">
        <v>424</v>
      </c>
      <c r="E151" s="184" t="s">
        <v>1069</v>
      </c>
      <c r="F151" s="185" t="s">
        <v>2499</v>
      </c>
      <c r="G151" s="186" t="s">
        <v>231</v>
      </c>
      <c r="H151" s="187">
        <v>1</v>
      </c>
      <c r="I151" s="188"/>
      <c r="J151" s="189">
        <f>ROUND(I151*H151,2)</f>
        <v>0</v>
      </c>
      <c r="K151" s="190"/>
      <c r="L151" s="191"/>
      <c r="M151" s="192" t="s">
        <v>1</v>
      </c>
      <c r="N151" s="193" t="s">
        <v>44</v>
      </c>
      <c r="O151" s="55"/>
      <c r="P151" s="174">
        <f>O151*H151</f>
        <v>0</v>
      </c>
      <c r="Q151" s="174">
        <v>2.5000000000000001E-2</v>
      </c>
      <c r="R151" s="174">
        <f>Q151*H151</f>
        <v>2.5000000000000001E-2</v>
      </c>
      <c r="S151" s="174">
        <v>0</v>
      </c>
      <c r="T151" s="175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293</v>
      </c>
      <c r="AT151" s="176" t="s">
        <v>424</v>
      </c>
      <c r="AU151" s="176" t="s">
        <v>91</v>
      </c>
      <c r="AY151" s="14" t="s">
        <v>158</v>
      </c>
      <c r="BE151" s="177">
        <f>IF(N151="základná",J151,0)</f>
        <v>0</v>
      </c>
      <c r="BF151" s="177">
        <f>IF(N151="znížená",J151,0)</f>
        <v>0</v>
      </c>
      <c r="BG151" s="177">
        <f>IF(N151="zákl. prenesená",J151,0)</f>
        <v>0</v>
      </c>
      <c r="BH151" s="177">
        <f>IF(N151="zníž. prenesená",J151,0)</f>
        <v>0</v>
      </c>
      <c r="BI151" s="177">
        <f>IF(N151="nulová",J151,0)</f>
        <v>0</v>
      </c>
      <c r="BJ151" s="14" t="s">
        <v>91</v>
      </c>
      <c r="BK151" s="177">
        <f>ROUND(I151*H151,2)</f>
        <v>0</v>
      </c>
      <c r="BL151" s="14" t="s">
        <v>224</v>
      </c>
      <c r="BM151" s="176" t="s">
        <v>1070</v>
      </c>
    </row>
    <row r="152" spans="1:65" s="2" customFormat="1" ht="19.5">
      <c r="A152" s="29"/>
      <c r="B152" s="30"/>
      <c r="C152" s="29"/>
      <c r="D152" s="194" t="s">
        <v>715</v>
      </c>
      <c r="E152" s="29"/>
      <c r="F152" s="200" t="s">
        <v>1068</v>
      </c>
      <c r="G152" s="29"/>
      <c r="H152" s="29"/>
      <c r="I152" s="98"/>
      <c r="J152" s="29"/>
      <c r="K152" s="29"/>
      <c r="L152" s="30"/>
      <c r="M152" s="196"/>
      <c r="N152" s="197"/>
      <c r="O152" s="55"/>
      <c r="P152" s="55"/>
      <c r="Q152" s="55"/>
      <c r="R152" s="55"/>
      <c r="S152" s="55"/>
      <c r="T152" s="56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715</v>
      </c>
      <c r="AU152" s="14" t="s">
        <v>91</v>
      </c>
    </row>
    <row r="153" spans="1:65" s="2" customFormat="1" ht="21.75" customHeight="1">
      <c r="A153" s="29"/>
      <c r="B153" s="163"/>
      <c r="C153" s="164">
        <v>18</v>
      </c>
      <c r="D153" s="164" t="s">
        <v>160</v>
      </c>
      <c r="E153" s="165" t="s">
        <v>1071</v>
      </c>
      <c r="F153" s="166" t="s">
        <v>1072</v>
      </c>
      <c r="G153" s="167" t="s">
        <v>764</v>
      </c>
      <c r="H153" s="198"/>
      <c r="I153" s="169"/>
      <c r="J153" s="170">
        <f>ROUND(I153*H153,2)</f>
        <v>0</v>
      </c>
      <c r="K153" s="171"/>
      <c r="L153" s="30"/>
      <c r="M153" s="172" t="s">
        <v>1</v>
      </c>
      <c r="N153" s="173" t="s">
        <v>44</v>
      </c>
      <c r="O153" s="55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224</v>
      </c>
      <c r="AT153" s="176" t="s">
        <v>160</v>
      </c>
      <c r="AU153" s="176" t="s">
        <v>91</v>
      </c>
      <c r="AY153" s="14" t="s">
        <v>158</v>
      </c>
      <c r="BE153" s="177">
        <f>IF(N153="základná",J153,0)</f>
        <v>0</v>
      </c>
      <c r="BF153" s="177">
        <f>IF(N153="znížená",J153,0)</f>
        <v>0</v>
      </c>
      <c r="BG153" s="177">
        <f>IF(N153="zákl. prenesená",J153,0)</f>
        <v>0</v>
      </c>
      <c r="BH153" s="177">
        <f>IF(N153="zníž. prenesená",J153,0)</f>
        <v>0</v>
      </c>
      <c r="BI153" s="177">
        <f>IF(N153="nulová",J153,0)</f>
        <v>0</v>
      </c>
      <c r="BJ153" s="14" t="s">
        <v>91</v>
      </c>
      <c r="BK153" s="177">
        <f>ROUND(I153*H153,2)</f>
        <v>0</v>
      </c>
      <c r="BL153" s="14" t="s">
        <v>224</v>
      </c>
      <c r="BM153" s="176" t="s">
        <v>1073</v>
      </c>
    </row>
    <row r="154" spans="1:65" s="12" customFormat="1" ht="22.9" customHeight="1">
      <c r="B154" s="150"/>
      <c r="D154" s="151" t="s">
        <v>77</v>
      </c>
      <c r="E154" s="161" t="s">
        <v>307</v>
      </c>
      <c r="F154" s="161" t="s">
        <v>308</v>
      </c>
      <c r="I154" s="153"/>
      <c r="J154" s="162">
        <f>BK154</f>
        <v>0</v>
      </c>
      <c r="L154" s="150"/>
      <c r="M154" s="155"/>
      <c r="N154" s="156"/>
      <c r="O154" s="156"/>
      <c r="P154" s="157">
        <f>SUM(P155:P159)</f>
        <v>0</v>
      </c>
      <c r="Q154" s="156"/>
      <c r="R154" s="157">
        <f>SUM(R155:R159)</f>
        <v>3.3344690000000003E-2</v>
      </c>
      <c r="S154" s="156"/>
      <c r="T154" s="158">
        <f>SUM(T155:T159)</f>
        <v>0</v>
      </c>
      <c r="AR154" s="151" t="s">
        <v>91</v>
      </c>
      <c r="AT154" s="159" t="s">
        <v>77</v>
      </c>
      <c r="AU154" s="159" t="s">
        <v>85</v>
      </c>
      <c r="AY154" s="151" t="s">
        <v>158</v>
      </c>
      <c r="BK154" s="160">
        <f>SUM(BK155:BK159)</f>
        <v>0</v>
      </c>
    </row>
    <row r="155" spans="1:65" s="2" customFormat="1" ht="21.75" customHeight="1">
      <c r="A155" s="29"/>
      <c r="B155" s="163"/>
      <c r="C155" s="164">
        <v>19</v>
      </c>
      <c r="D155" s="164" t="s">
        <v>160</v>
      </c>
      <c r="E155" s="165" t="s">
        <v>1074</v>
      </c>
      <c r="F155" s="166" t="s">
        <v>1075</v>
      </c>
      <c r="G155" s="167" t="s">
        <v>163</v>
      </c>
      <c r="H155" s="168">
        <v>22.337</v>
      </c>
      <c r="I155" s="169"/>
      <c r="J155" s="170">
        <f>ROUND(I155*H155,2)</f>
        <v>0</v>
      </c>
      <c r="K155" s="171"/>
      <c r="L155" s="30"/>
      <c r="M155" s="172" t="s">
        <v>1</v>
      </c>
      <c r="N155" s="173" t="s">
        <v>44</v>
      </c>
      <c r="O155" s="55"/>
      <c r="P155" s="174">
        <f>O155*H155</f>
        <v>0</v>
      </c>
      <c r="Q155" s="174">
        <v>3.6999999999999999E-4</v>
      </c>
      <c r="R155" s="174">
        <f>Q155*H155</f>
        <v>8.2646899999999999E-3</v>
      </c>
      <c r="S155" s="174">
        <v>0</v>
      </c>
      <c r="T155" s="17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224</v>
      </c>
      <c r="AT155" s="176" t="s">
        <v>160</v>
      </c>
      <c r="AU155" s="176" t="s">
        <v>91</v>
      </c>
      <c r="AY155" s="14" t="s">
        <v>158</v>
      </c>
      <c r="BE155" s="177">
        <f>IF(N155="základná",J155,0)</f>
        <v>0</v>
      </c>
      <c r="BF155" s="177">
        <f>IF(N155="znížená",J155,0)</f>
        <v>0</v>
      </c>
      <c r="BG155" s="177">
        <f>IF(N155="zákl. prenesená",J155,0)</f>
        <v>0</v>
      </c>
      <c r="BH155" s="177">
        <f>IF(N155="zníž. prenesená",J155,0)</f>
        <v>0</v>
      </c>
      <c r="BI155" s="177">
        <f>IF(N155="nulová",J155,0)</f>
        <v>0</v>
      </c>
      <c r="BJ155" s="14" t="s">
        <v>91</v>
      </c>
      <c r="BK155" s="177">
        <f>ROUND(I155*H155,2)</f>
        <v>0</v>
      </c>
      <c r="BL155" s="14" t="s">
        <v>224</v>
      </c>
      <c r="BM155" s="176" t="s">
        <v>1076</v>
      </c>
    </row>
    <row r="156" spans="1:65" s="2" customFormat="1" ht="16.5" customHeight="1">
      <c r="A156" s="29"/>
      <c r="B156" s="163"/>
      <c r="C156" s="183">
        <v>20</v>
      </c>
      <c r="D156" s="183" t="s">
        <v>424</v>
      </c>
      <c r="E156" s="184" t="s">
        <v>1077</v>
      </c>
      <c r="F156" s="185" t="s">
        <v>1078</v>
      </c>
      <c r="G156" s="186" t="s">
        <v>231</v>
      </c>
      <c r="H156" s="187">
        <v>2</v>
      </c>
      <c r="I156" s="188"/>
      <c r="J156" s="189">
        <f>ROUND(I156*H156,2)</f>
        <v>0</v>
      </c>
      <c r="K156" s="190"/>
      <c r="L156" s="191"/>
      <c r="M156" s="192" t="s">
        <v>1</v>
      </c>
      <c r="N156" s="193" t="s">
        <v>44</v>
      </c>
      <c r="O156" s="55"/>
      <c r="P156" s="174">
        <f>O156*H156</f>
        <v>0</v>
      </c>
      <c r="Q156" s="174">
        <v>6.2700000000000004E-3</v>
      </c>
      <c r="R156" s="174">
        <f>Q156*H156</f>
        <v>1.2540000000000001E-2</v>
      </c>
      <c r="S156" s="174">
        <v>0</v>
      </c>
      <c r="T156" s="17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293</v>
      </c>
      <c r="AT156" s="176" t="s">
        <v>424</v>
      </c>
      <c r="AU156" s="176" t="s">
        <v>91</v>
      </c>
      <c r="AY156" s="14" t="s">
        <v>158</v>
      </c>
      <c r="BE156" s="177">
        <f>IF(N156="základná",J156,0)</f>
        <v>0</v>
      </c>
      <c r="BF156" s="177">
        <f>IF(N156="znížená",J156,0)</f>
        <v>0</v>
      </c>
      <c r="BG156" s="177">
        <f>IF(N156="zákl. prenesená",J156,0)</f>
        <v>0</v>
      </c>
      <c r="BH156" s="177">
        <f>IF(N156="zníž. prenesená",J156,0)</f>
        <v>0</v>
      </c>
      <c r="BI156" s="177">
        <f>IF(N156="nulová",J156,0)</f>
        <v>0</v>
      </c>
      <c r="BJ156" s="14" t="s">
        <v>91</v>
      </c>
      <c r="BK156" s="177">
        <f>ROUND(I156*H156,2)</f>
        <v>0</v>
      </c>
      <c r="BL156" s="14" t="s">
        <v>224</v>
      </c>
      <c r="BM156" s="176" t="s">
        <v>1079</v>
      </c>
    </row>
    <row r="157" spans="1:65" s="2" customFormat="1" ht="16.5" customHeight="1">
      <c r="A157" s="29"/>
      <c r="B157" s="163"/>
      <c r="C157" s="183">
        <v>21</v>
      </c>
      <c r="D157" s="183" t="s">
        <v>424</v>
      </c>
      <c r="E157" s="184" t="s">
        <v>1080</v>
      </c>
      <c r="F157" s="185" t="s">
        <v>1081</v>
      </c>
      <c r="G157" s="186" t="s">
        <v>231</v>
      </c>
      <c r="H157" s="187">
        <v>1</v>
      </c>
      <c r="I157" s="188"/>
      <c r="J157" s="189">
        <f>ROUND(I157*H157,2)</f>
        <v>0</v>
      </c>
      <c r="K157" s="190"/>
      <c r="L157" s="191"/>
      <c r="M157" s="192" t="s">
        <v>1</v>
      </c>
      <c r="N157" s="193" t="s">
        <v>44</v>
      </c>
      <c r="O157" s="55"/>
      <c r="P157" s="174">
        <f>O157*H157</f>
        <v>0</v>
      </c>
      <c r="Q157" s="174">
        <v>6.2700000000000004E-3</v>
      </c>
      <c r="R157" s="174">
        <f>Q157*H157</f>
        <v>6.2700000000000004E-3</v>
      </c>
      <c r="S157" s="174">
        <v>0</v>
      </c>
      <c r="T157" s="175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293</v>
      </c>
      <c r="AT157" s="176" t="s">
        <v>424</v>
      </c>
      <c r="AU157" s="176" t="s">
        <v>91</v>
      </c>
      <c r="AY157" s="14" t="s">
        <v>158</v>
      </c>
      <c r="BE157" s="177">
        <f>IF(N157="základná",J157,0)</f>
        <v>0</v>
      </c>
      <c r="BF157" s="177">
        <f>IF(N157="znížená",J157,0)</f>
        <v>0</v>
      </c>
      <c r="BG157" s="177">
        <f>IF(N157="zákl. prenesená",J157,0)</f>
        <v>0</v>
      </c>
      <c r="BH157" s="177">
        <f>IF(N157="zníž. prenesená",J157,0)</f>
        <v>0</v>
      </c>
      <c r="BI157" s="177">
        <f>IF(N157="nulová",J157,0)</f>
        <v>0</v>
      </c>
      <c r="BJ157" s="14" t="s">
        <v>91</v>
      </c>
      <c r="BK157" s="177">
        <f>ROUND(I157*H157,2)</f>
        <v>0</v>
      </c>
      <c r="BL157" s="14" t="s">
        <v>224</v>
      </c>
      <c r="BM157" s="176" t="s">
        <v>1082</v>
      </c>
    </row>
    <row r="158" spans="1:65" s="2" customFormat="1" ht="16.5" customHeight="1">
      <c r="A158" s="29"/>
      <c r="B158" s="163"/>
      <c r="C158" s="183">
        <v>22</v>
      </c>
      <c r="D158" s="183" t="s">
        <v>424</v>
      </c>
      <c r="E158" s="184" t="s">
        <v>1083</v>
      </c>
      <c r="F158" s="185" t="s">
        <v>1084</v>
      </c>
      <c r="G158" s="186" t="s">
        <v>231</v>
      </c>
      <c r="H158" s="187">
        <v>1</v>
      </c>
      <c r="I158" s="188"/>
      <c r="J158" s="189">
        <f>ROUND(I158*H158,2)</f>
        <v>0</v>
      </c>
      <c r="K158" s="190"/>
      <c r="L158" s="191"/>
      <c r="M158" s="192" t="s">
        <v>1</v>
      </c>
      <c r="N158" s="193" t="s">
        <v>44</v>
      </c>
      <c r="O158" s="55"/>
      <c r="P158" s="174">
        <f>O158*H158</f>
        <v>0</v>
      </c>
      <c r="Q158" s="174">
        <v>6.2700000000000004E-3</v>
      </c>
      <c r="R158" s="174">
        <f>Q158*H158</f>
        <v>6.2700000000000004E-3</v>
      </c>
      <c r="S158" s="174">
        <v>0</v>
      </c>
      <c r="T158" s="17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293</v>
      </c>
      <c r="AT158" s="176" t="s">
        <v>424</v>
      </c>
      <c r="AU158" s="176" t="s">
        <v>91</v>
      </c>
      <c r="AY158" s="14" t="s">
        <v>158</v>
      </c>
      <c r="BE158" s="177">
        <f>IF(N158="základná",J158,0)</f>
        <v>0</v>
      </c>
      <c r="BF158" s="177">
        <f>IF(N158="znížená",J158,0)</f>
        <v>0</v>
      </c>
      <c r="BG158" s="177">
        <f>IF(N158="zákl. prenesená",J158,0)</f>
        <v>0</v>
      </c>
      <c r="BH158" s="177">
        <f>IF(N158="zníž. prenesená",J158,0)</f>
        <v>0</v>
      </c>
      <c r="BI158" s="177">
        <f>IF(N158="nulová",J158,0)</f>
        <v>0</v>
      </c>
      <c r="BJ158" s="14" t="s">
        <v>91</v>
      </c>
      <c r="BK158" s="177">
        <f>ROUND(I158*H158,2)</f>
        <v>0</v>
      </c>
      <c r="BL158" s="14" t="s">
        <v>224</v>
      </c>
      <c r="BM158" s="176" t="s">
        <v>1085</v>
      </c>
    </row>
    <row r="159" spans="1:65" s="2" customFormat="1" ht="21.75" customHeight="1">
      <c r="A159" s="29"/>
      <c r="B159" s="163"/>
      <c r="C159" s="164">
        <v>23</v>
      </c>
      <c r="D159" s="164" t="s">
        <v>160</v>
      </c>
      <c r="E159" s="165" t="s">
        <v>1086</v>
      </c>
      <c r="F159" s="166" t="s">
        <v>959</v>
      </c>
      <c r="G159" s="167" t="s">
        <v>764</v>
      </c>
      <c r="H159" s="198"/>
      <c r="I159" s="169"/>
      <c r="J159" s="170">
        <f>ROUND(I159*H159,2)</f>
        <v>0</v>
      </c>
      <c r="K159" s="171"/>
      <c r="L159" s="30"/>
      <c r="M159" s="178" t="s">
        <v>1</v>
      </c>
      <c r="N159" s="179" t="s">
        <v>44</v>
      </c>
      <c r="O159" s="180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224</v>
      </c>
      <c r="AT159" s="176" t="s">
        <v>160</v>
      </c>
      <c r="AU159" s="176" t="s">
        <v>91</v>
      </c>
      <c r="AY159" s="14" t="s">
        <v>158</v>
      </c>
      <c r="BE159" s="177">
        <f>IF(N159="základná",J159,0)</f>
        <v>0</v>
      </c>
      <c r="BF159" s="177">
        <f>IF(N159="znížená",J159,0)</f>
        <v>0</v>
      </c>
      <c r="BG159" s="177">
        <f>IF(N159="zákl. prenesená",J159,0)</f>
        <v>0</v>
      </c>
      <c r="BH159" s="177">
        <f>IF(N159="zníž. prenesená",J159,0)</f>
        <v>0</v>
      </c>
      <c r="BI159" s="177">
        <f>IF(N159="nulová",J159,0)</f>
        <v>0</v>
      </c>
      <c r="BJ159" s="14" t="s">
        <v>91</v>
      </c>
      <c r="BK159" s="177">
        <f>ROUND(I159*H159,2)</f>
        <v>0</v>
      </c>
      <c r="BL159" s="14" t="s">
        <v>224</v>
      </c>
      <c r="BM159" s="176" t="s">
        <v>1087</v>
      </c>
    </row>
    <row r="160" spans="1:65" s="2" customFormat="1" ht="6.95" customHeight="1">
      <c r="A160" s="29"/>
      <c r="B160" s="44"/>
      <c r="C160" s="45"/>
      <c r="D160" s="45"/>
      <c r="E160" s="45"/>
      <c r="F160" s="45"/>
      <c r="G160" s="45"/>
      <c r="H160" s="45"/>
      <c r="I160" s="122"/>
      <c r="J160" s="45"/>
      <c r="K160" s="45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</sheetData>
  <autoFilter ref="C125:K159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5"/>
  <sheetViews>
    <sheetView showGridLines="0" topLeftCell="A112" workbookViewId="0">
      <selection activeCell="H131" sqref="H13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101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1" customFormat="1" ht="12" customHeight="1">
      <c r="B8" s="17"/>
      <c r="D8" s="24" t="s">
        <v>125</v>
      </c>
      <c r="I8" s="95"/>
      <c r="L8" s="17"/>
    </row>
    <row r="9" spans="1:46" s="2" customFormat="1" ht="16.5" customHeight="1">
      <c r="A9" s="29"/>
      <c r="B9" s="30"/>
      <c r="C9" s="29"/>
      <c r="D9" s="29"/>
      <c r="E9" s="245" t="s">
        <v>126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127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6" t="s">
        <v>1088</v>
      </c>
      <c r="F11" s="244"/>
      <c r="G11" s="244"/>
      <c r="H11" s="244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99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99" t="s">
        <v>21</v>
      </c>
      <c r="J14" s="52" t="str">
        <f>'Rekapitulácia stavby'!AN8</f>
        <v>17.4.2020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99" t="s">
        <v>24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99" t="s">
        <v>26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99" t="s">
        <v>24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16"/>
      <c r="G20" s="216"/>
      <c r="H20" s="216"/>
      <c r="I20" s="99" t="s">
        <v>26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99" t="s">
        <v>24</v>
      </c>
      <c r="J22" s="22" t="s">
        <v>30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31</v>
      </c>
      <c r="F23" s="29"/>
      <c r="G23" s="29"/>
      <c r="H23" s="29"/>
      <c r="I23" s="99" t="s">
        <v>26</v>
      </c>
      <c r="J23" s="22" t="s">
        <v>32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34</v>
      </c>
      <c r="E25" s="29"/>
      <c r="F25" s="29"/>
      <c r="G25" s="29"/>
      <c r="H25" s="29"/>
      <c r="I25" s="99" t="s">
        <v>24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35</v>
      </c>
      <c r="F26" s="29"/>
      <c r="G26" s="29"/>
      <c r="H26" s="29"/>
      <c r="I26" s="99" t="s">
        <v>26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35.25" customHeight="1">
      <c r="A29" s="100"/>
      <c r="B29" s="101"/>
      <c r="C29" s="100"/>
      <c r="D29" s="100"/>
      <c r="E29" s="221" t="s">
        <v>37</v>
      </c>
      <c r="F29" s="221"/>
      <c r="G29" s="221"/>
      <c r="H29" s="221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38</v>
      </c>
      <c r="E32" s="29"/>
      <c r="F32" s="29"/>
      <c r="G32" s="29"/>
      <c r="H32" s="29"/>
      <c r="I32" s="98"/>
      <c r="J32" s="68">
        <f>ROUND(J123,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6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42</v>
      </c>
      <c r="E35" s="24" t="s">
        <v>43</v>
      </c>
      <c r="F35" s="108">
        <f>ROUND((SUM(BE123:BE134)),  2)</f>
        <v>0</v>
      </c>
      <c r="G35" s="29"/>
      <c r="H35" s="29"/>
      <c r="I35" s="109">
        <v>0.2</v>
      </c>
      <c r="J35" s="108">
        <f>ROUND(((SUM(BE123:BE134))*I35),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44</v>
      </c>
      <c r="F36" s="108">
        <f>ROUND((SUM(BF123:BF134)),  2)</f>
        <v>0</v>
      </c>
      <c r="G36" s="29"/>
      <c r="H36" s="29"/>
      <c r="I36" s="109">
        <v>0.2</v>
      </c>
      <c r="J36" s="108">
        <f>ROUND(((SUM(BF123:BF134))*I36),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8">
        <f>ROUND((SUM(BG123:BG134)),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46</v>
      </c>
      <c r="F38" s="108">
        <f>ROUND((SUM(BH123:BH134)),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47</v>
      </c>
      <c r="F39" s="108">
        <f>ROUND((SUM(BI123:BI134)),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48</v>
      </c>
      <c r="E41" s="57"/>
      <c r="F41" s="57"/>
      <c r="G41" s="112" t="s">
        <v>49</v>
      </c>
      <c r="H41" s="113" t="s">
        <v>50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125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45" t="s">
        <v>126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127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6" t="str">
        <f>E11</f>
        <v>004 - Doplnky pre WC</v>
      </c>
      <c r="F89" s="244"/>
      <c r="G89" s="244"/>
      <c r="H89" s="244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k.ú. Trnava, p.č. 8812/6, 8812/1</v>
      </c>
      <c r="G91" s="29"/>
      <c r="H91" s="29"/>
      <c r="I91" s="99" t="s">
        <v>21</v>
      </c>
      <c r="J91" s="52" t="str">
        <f>IF(J14="","",J14)</f>
        <v>17.4.2020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23</v>
      </c>
      <c r="D93" s="29"/>
      <c r="E93" s="29"/>
      <c r="F93" s="22" t="str">
        <f>E17</f>
        <v>Mesto Trnava, Hlavná 1, 91771 Trnava</v>
      </c>
      <c r="G93" s="29"/>
      <c r="H93" s="29"/>
      <c r="I93" s="99" t="s">
        <v>29</v>
      </c>
      <c r="J93" s="27" t="str">
        <f>E23</f>
        <v>alfaPROJEKT,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99" t="s">
        <v>34</v>
      </c>
      <c r="J94" s="27" t="str">
        <f>E26</f>
        <v>MS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130</v>
      </c>
      <c r="D96" s="110"/>
      <c r="E96" s="110"/>
      <c r="F96" s="110"/>
      <c r="G96" s="110"/>
      <c r="H96" s="110"/>
      <c r="I96" s="125"/>
      <c r="J96" s="126" t="s">
        <v>131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132</v>
      </c>
      <c r="D98" s="29"/>
      <c r="E98" s="29"/>
      <c r="F98" s="29"/>
      <c r="G98" s="29"/>
      <c r="H98" s="29"/>
      <c r="I98" s="98"/>
      <c r="J98" s="68">
        <f>J123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133</v>
      </c>
    </row>
    <row r="99" spans="1:47" s="9" customFormat="1" ht="24.95" customHeight="1">
      <c r="B99" s="128"/>
      <c r="D99" s="129" t="s">
        <v>137</v>
      </c>
      <c r="E99" s="130"/>
      <c r="F99" s="130"/>
      <c r="G99" s="130"/>
      <c r="H99" s="130"/>
      <c r="I99" s="131"/>
      <c r="J99" s="132">
        <f>J124</f>
        <v>0</v>
      </c>
      <c r="L99" s="128"/>
    </row>
    <row r="100" spans="1:47" s="10" customFormat="1" ht="19.899999999999999" customHeight="1">
      <c r="B100" s="133"/>
      <c r="D100" s="134" t="s">
        <v>1089</v>
      </c>
      <c r="E100" s="135"/>
      <c r="F100" s="135"/>
      <c r="G100" s="135"/>
      <c r="H100" s="135"/>
      <c r="I100" s="136"/>
      <c r="J100" s="137">
        <f>J125</f>
        <v>0</v>
      </c>
      <c r="L100" s="133"/>
    </row>
    <row r="101" spans="1:47" s="10" customFormat="1" ht="19.899999999999999" customHeight="1">
      <c r="B101" s="133"/>
      <c r="D101" s="134" t="s">
        <v>140</v>
      </c>
      <c r="E101" s="135"/>
      <c r="F101" s="135"/>
      <c r="G101" s="135"/>
      <c r="H101" s="135"/>
      <c r="I101" s="136"/>
      <c r="J101" s="137">
        <f>J132</f>
        <v>0</v>
      </c>
      <c r="L101" s="133"/>
    </row>
    <row r="102" spans="1:47" s="2" customFormat="1" ht="21.75" customHeight="1">
      <c r="A102" s="29"/>
      <c r="B102" s="30"/>
      <c r="C102" s="29"/>
      <c r="D102" s="29"/>
      <c r="E102" s="29"/>
      <c r="F102" s="29"/>
      <c r="G102" s="29"/>
      <c r="H102" s="29"/>
      <c r="I102" s="98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47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122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47" s="2" customFormat="1" ht="6.95" customHeight="1">
      <c r="A107" s="29"/>
      <c r="B107" s="46"/>
      <c r="C107" s="47"/>
      <c r="D107" s="47"/>
      <c r="E107" s="47"/>
      <c r="F107" s="47"/>
      <c r="G107" s="47"/>
      <c r="H107" s="47"/>
      <c r="I107" s="123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47" s="2" customFormat="1" ht="24.95" customHeight="1">
      <c r="A108" s="29"/>
      <c r="B108" s="30"/>
      <c r="C108" s="18" t="s">
        <v>144</v>
      </c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12" customHeight="1">
      <c r="A110" s="29"/>
      <c r="B110" s="30"/>
      <c r="C110" s="24" t="s">
        <v>15</v>
      </c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47" s="2" customFormat="1" ht="23.25" customHeight="1">
      <c r="A111" s="29"/>
      <c r="B111" s="30"/>
      <c r="C111" s="29"/>
      <c r="D111" s="29"/>
      <c r="E111" s="245" t="str">
        <f>E7</f>
        <v>Rekonštrukcia miestnej komunikácie Zelený kríčok, PD - Verejné WC s kioskom</v>
      </c>
      <c r="F111" s="246"/>
      <c r="G111" s="246"/>
      <c r="H111" s="246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47" s="1" customFormat="1" ht="12" customHeight="1">
      <c r="B112" s="17"/>
      <c r="C112" s="24" t="s">
        <v>125</v>
      </c>
      <c r="I112" s="95"/>
      <c r="L112" s="17"/>
    </row>
    <row r="113" spans="1:65" s="2" customFormat="1" ht="16.5" customHeight="1">
      <c r="A113" s="29"/>
      <c r="B113" s="30"/>
      <c r="C113" s="29"/>
      <c r="D113" s="29"/>
      <c r="E113" s="245" t="s">
        <v>126</v>
      </c>
      <c r="F113" s="244"/>
      <c r="G113" s="244"/>
      <c r="H113" s="244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127</v>
      </c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06" t="str">
        <f>E11</f>
        <v>004 - Doplnky pre WC</v>
      </c>
      <c r="F115" s="244"/>
      <c r="G115" s="244"/>
      <c r="H115" s="244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19</v>
      </c>
      <c r="D117" s="29"/>
      <c r="E117" s="29"/>
      <c r="F117" s="22" t="str">
        <f>F14</f>
        <v>k.ú. Trnava, p.č. 8812/6, 8812/1</v>
      </c>
      <c r="G117" s="29"/>
      <c r="H117" s="29"/>
      <c r="I117" s="99" t="s">
        <v>21</v>
      </c>
      <c r="J117" s="52" t="str">
        <f>IF(J14="","",J14)</f>
        <v>17.4.2020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5" customHeight="1">
      <c r="A118" s="29"/>
      <c r="B118" s="30"/>
      <c r="C118" s="29"/>
      <c r="D118" s="29"/>
      <c r="E118" s="29"/>
      <c r="F118" s="29"/>
      <c r="G118" s="29"/>
      <c r="H118" s="29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5.7" customHeight="1">
      <c r="A119" s="29"/>
      <c r="B119" s="30"/>
      <c r="C119" s="24" t="s">
        <v>23</v>
      </c>
      <c r="D119" s="29"/>
      <c r="E119" s="29"/>
      <c r="F119" s="22" t="str">
        <f>E17</f>
        <v>Mesto Trnava, Hlavná 1, 91771 Trnava</v>
      </c>
      <c r="G119" s="29"/>
      <c r="H119" s="29"/>
      <c r="I119" s="99" t="s">
        <v>29</v>
      </c>
      <c r="J119" s="27" t="str">
        <f>E23</f>
        <v>alfaPROJEKT,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2" customHeight="1">
      <c r="A120" s="29"/>
      <c r="B120" s="30"/>
      <c r="C120" s="24" t="s">
        <v>27</v>
      </c>
      <c r="D120" s="29"/>
      <c r="E120" s="29"/>
      <c r="F120" s="22" t="str">
        <f>IF(E20="","",E20)</f>
        <v>Vyplň údaj</v>
      </c>
      <c r="G120" s="29"/>
      <c r="H120" s="29"/>
      <c r="I120" s="99" t="s">
        <v>34</v>
      </c>
      <c r="J120" s="27" t="str">
        <f>E26</f>
        <v>MS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38"/>
      <c r="B122" s="139"/>
      <c r="C122" s="140" t="s">
        <v>145</v>
      </c>
      <c r="D122" s="141" t="s">
        <v>63</v>
      </c>
      <c r="E122" s="141" t="s">
        <v>59</v>
      </c>
      <c r="F122" s="141" t="s">
        <v>60</v>
      </c>
      <c r="G122" s="141" t="s">
        <v>146</v>
      </c>
      <c r="H122" s="141" t="s">
        <v>147</v>
      </c>
      <c r="I122" s="142" t="s">
        <v>148</v>
      </c>
      <c r="J122" s="143" t="s">
        <v>131</v>
      </c>
      <c r="K122" s="144" t="s">
        <v>149</v>
      </c>
      <c r="L122" s="145"/>
      <c r="M122" s="59" t="s">
        <v>1</v>
      </c>
      <c r="N122" s="60" t="s">
        <v>42</v>
      </c>
      <c r="O122" s="60" t="s">
        <v>150</v>
      </c>
      <c r="P122" s="60" t="s">
        <v>151</v>
      </c>
      <c r="Q122" s="60" t="s">
        <v>152</v>
      </c>
      <c r="R122" s="60" t="s">
        <v>153</v>
      </c>
      <c r="S122" s="60" t="s">
        <v>154</v>
      </c>
      <c r="T122" s="61" t="s">
        <v>155</v>
      </c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</row>
    <row r="123" spans="1:65" s="2" customFormat="1" ht="22.9" customHeight="1">
      <c r="A123" s="29"/>
      <c r="B123" s="30"/>
      <c r="C123" s="66" t="s">
        <v>132</v>
      </c>
      <c r="D123" s="29"/>
      <c r="E123" s="29"/>
      <c r="F123" s="29"/>
      <c r="G123" s="29"/>
      <c r="H123" s="29"/>
      <c r="I123" s="98"/>
      <c r="J123" s="146">
        <f>BK123</f>
        <v>0</v>
      </c>
      <c r="K123" s="29"/>
      <c r="L123" s="30"/>
      <c r="M123" s="62"/>
      <c r="N123" s="53"/>
      <c r="O123" s="63"/>
      <c r="P123" s="147">
        <f>P124</f>
        <v>0</v>
      </c>
      <c r="Q123" s="63"/>
      <c r="R123" s="147">
        <f>R124</f>
        <v>3.9560000000000005E-2</v>
      </c>
      <c r="S123" s="63"/>
      <c r="T123" s="148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77</v>
      </c>
      <c r="AU123" s="14" t="s">
        <v>133</v>
      </c>
      <c r="BK123" s="149">
        <f>BK124</f>
        <v>0</v>
      </c>
    </row>
    <row r="124" spans="1:65" s="12" customFormat="1" ht="25.9" customHeight="1">
      <c r="B124" s="150"/>
      <c r="D124" s="151" t="s">
        <v>77</v>
      </c>
      <c r="E124" s="152" t="s">
        <v>285</v>
      </c>
      <c r="F124" s="152" t="s">
        <v>286</v>
      </c>
      <c r="I124" s="153"/>
      <c r="J124" s="154">
        <f>BK124</f>
        <v>0</v>
      </c>
      <c r="L124" s="150"/>
      <c r="M124" s="155"/>
      <c r="N124" s="156"/>
      <c r="O124" s="156"/>
      <c r="P124" s="157">
        <f>P125+P132</f>
        <v>0</v>
      </c>
      <c r="Q124" s="156"/>
      <c r="R124" s="157">
        <f>R125+R132</f>
        <v>3.9560000000000005E-2</v>
      </c>
      <c r="S124" s="156"/>
      <c r="T124" s="158">
        <f>T125+T132</f>
        <v>0</v>
      </c>
      <c r="AR124" s="151" t="s">
        <v>91</v>
      </c>
      <c r="AT124" s="159" t="s">
        <v>77</v>
      </c>
      <c r="AU124" s="159" t="s">
        <v>78</v>
      </c>
      <c r="AY124" s="151" t="s">
        <v>158</v>
      </c>
      <c r="BK124" s="160">
        <f>BK125+BK132</f>
        <v>0</v>
      </c>
    </row>
    <row r="125" spans="1:65" s="12" customFormat="1" ht="22.9" customHeight="1">
      <c r="B125" s="150"/>
      <c r="D125" s="151" t="s">
        <v>77</v>
      </c>
      <c r="E125" s="161" t="s">
        <v>1090</v>
      </c>
      <c r="F125" s="161" t="s">
        <v>1091</v>
      </c>
      <c r="I125" s="153"/>
      <c r="J125" s="162">
        <f>BK125</f>
        <v>0</v>
      </c>
      <c r="L125" s="150"/>
      <c r="M125" s="155"/>
      <c r="N125" s="156"/>
      <c r="O125" s="156"/>
      <c r="P125" s="157">
        <f>SUM(P126:P131)</f>
        <v>0</v>
      </c>
      <c r="Q125" s="156"/>
      <c r="R125" s="157">
        <f>SUM(R126:R131)</f>
        <v>3.9440000000000003E-2</v>
      </c>
      <c r="S125" s="156"/>
      <c r="T125" s="158">
        <f>SUM(T126:T131)</f>
        <v>0</v>
      </c>
      <c r="AR125" s="151" t="s">
        <v>91</v>
      </c>
      <c r="AT125" s="159" t="s">
        <v>77</v>
      </c>
      <c r="AU125" s="159" t="s">
        <v>85</v>
      </c>
      <c r="AY125" s="151" t="s">
        <v>158</v>
      </c>
      <c r="BK125" s="160">
        <f>SUM(BK126:BK131)</f>
        <v>0</v>
      </c>
    </row>
    <row r="126" spans="1:65" s="2" customFormat="1" ht="16.5" customHeight="1">
      <c r="A126" s="29"/>
      <c r="B126" s="163"/>
      <c r="C126" s="164" t="s">
        <v>85</v>
      </c>
      <c r="D126" s="164" t="s">
        <v>160</v>
      </c>
      <c r="E126" s="165" t="s">
        <v>1092</v>
      </c>
      <c r="F126" s="166" t="s">
        <v>1093</v>
      </c>
      <c r="G126" s="167" t="s">
        <v>413</v>
      </c>
      <c r="H126" s="168">
        <v>10</v>
      </c>
      <c r="I126" s="169"/>
      <c r="J126" s="170">
        <f t="shared" ref="J126:J131" si="0">ROUND(I126*H126,2)</f>
        <v>0</v>
      </c>
      <c r="K126" s="171"/>
      <c r="L126" s="30"/>
      <c r="M126" s="172" t="s">
        <v>1</v>
      </c>
      <c r="N126" s="173" t="s">
        <v>44</v>
      </c>
      <c r="O126" s="55"/>
      <c r="P126" s="174">
        <f t="shared" ref="P126:P131" si="1">O126*H126</f>
        <v>0</v>
      </c>
      <c r="Q126" s="174">
        <v>3.4000000000000002E-4</v>
      </c>
      <c r="R126" s="174">
        <f t="shared" ref="R126:R131" si="2">Q126*H126</f>
        <v>3.4000000000000002E-3</v>
      </c>
      <c r="S126" s="174">
        <v>0</v>
      </c>
      <c r="T126" s="175">
        <f t="shared" ref="T126:T131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6" t="s">
        <v>224</v>
      </c>
      <c r="AT126" s="176" t="s">
        <v>160</v>
      </c>
      <c r="AU126" s="176" t="s">
        <v>91</v>
      </c>
      <c r="AY126" s="14" t="s">
        <v>158</v>
      </c>
      <c r="BE126" s="177">
        <f t="shared" ref="BE126:BE131" si="4">IF(N126="základná",J126,0)</f>
        <v>0</v>
      </c>
      <c r="BF126" s="177">
        <f t="shared" ref="BF126:BF131" si="5">IF(N126="znížená",J126,0)</f>
        <v>0</v>
      </c>
      <c r="BG126" s="177">
        <f t="shared" ref="BG126:BG131" si="6">IF(N126="zákl. prenesená",J126,0)</f>
        <v>0</v>
      </c>
      <c r="BH126" s="177">
        <f t="shared" ref="BH126:BH131" si="7">IF(N126="zníž. prenesená",J126,0)</f>
        <v>0</v>
      </c>
      <c r="BI126" s="177">
        <f t="shared" ref="BI126:BI131" si="8">IF(N126="nulová",J126,0)</f>
        <v>0</v>
      </c>
      <c r="BJ126" s="14" t="s">
        <v>91</v>
      </c>
      <c r="BK126" s="177">
        <f t="shared" ref="BK126:BK131" si="9">ROUND(I126*H126,2)</f>
        <v>0</v>
      </c>
      <c r="BL126" s="14" t="s">
        <v>224</v>
      </c>
      <c r="BM126" s="176" t="s">
        <v>1094</v>
      </c>
    </row>
    <row r="127" spans="1:65" s="2" customFormat="1" ht="16.5" customHeight="1">
      <c r="A127" s="29"/>
      <c r="B127" s="163"/>
      <c r="C127" s="183" t="s">
        <v>91</v>
      </c>
      <c r="D127" s="183" t="s">
        <v>424</v>
      </c>
      <c r="E127" s="184" t="s">
        <v>1095</v>
      </c>
      <c r="F127" s="185" t="s">
        <v>1096</v>
      </c>
      <c r="G127" s="186" t="s">
        <v>231</v>
      </c>
      <c r="H127" s="187">
        <v>10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44</v>
      </c>
      <c r="O127" s="55"/>
      <c r="P127" s="174">
        <f t="shared" si="1"/>
        <v>0</v>
      </c>
      <c r="Q127" s="174">
        <v>0</v>
      </c>
      <c r="R127" s="174">
        <f t="shared" si="2"/>
        <v>0</v>
      </c>
      <c r="S127" s="174">
        <v>0</v>
      </c>
      <c r="T127" s="17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6" t="s">
        <v>293</v>
      </c>
      <c r="AT127" s="176" t="s">
        <v>424</v>
      </c>
      <c r="AU127" s="176" t="s">
        <v>91</v>
      </c>
      <c r="AY127" s="14" t="s">
        <v>158</v>
      </c>
      <c r="BE127" s="177">
        <f t="shared" si="4"/>
        <v>0</v>
      </c>
      <c r="BF127" s="177">
        <f t="shared" si="5"/>
        <v>0</v>
      </c>
      <c r="BG127" s="177">
        <f t="shared" si="6"/>
        <v>0</v>
      </c>
      <c r="BH127" s="177">
        <f t="shared" si="7"/>
        <v>0</v>
      </c>
      <c r="BI127" s="177">
        <f t="shared" si="8"/>
        <v>0</v>
      </c>
      <c r="BJ127" s="14" t="s">
        <v>91</v>
      </c>
      <c r="BK127" s="177">
        <f t="shared" si="9"/>
        <v>0</v>
      </c>
      <c r="BL127" s="14" t="s">
        <v>224</v>
      </c>
      <c r="BM127" s="176" t="s">
        <v>1097</v>
      </c>
    </row>
    <row r="128" spans="1:65" s="2" customFormat="1" ht="21.75" customHeight="1">
      <c r="A128" s="29"/>
      <c r="B128" s="163"/>
      <c r="C128" s="164" t="s">
        <v>170</v>
      </c>
      <c r="D128" s="164" t="s">
        <v>160</v>
      </c>
      <c r="E128" s="165" t="s">
        <v>1098</v>
      </c>
      <c r="F128" s="166" t="s">
        <v>1099</v>
      </c>
      <c r="G128" s="167" t="s">
        <v>413</v>
      </c>
      <c r="H128" s="168">
        <v>6</v>
      </c>
      <c r="I128" s="169"/>
      <c r="J128" s="170">
        <f t="shared" si="0"/>
        <v>0</v>
      </c>
      <c r="K128" s="171"/>
      <c r="L128" s="30"/>
      <c r="M128" s="172" t="s">
        <v>1</v>
      </c>
      <c r="N128" s="173" t="s">
        <v>44</v>
      </c>
      <c r="O128" s="55"/>
      <c r="P128" s="174">
        <f t="shared" si="1"/>
        <v>0</v>
      </c>
      <c r="Q128" s="174">
        <v>3.4000000000000002E-4</v>
      </c>
      <c r="R128" s="174">
        <f t="shared" si="2"/>
        <v>2.0400000000000001E-3</v>
      </c>
      <c r="S128" s="174">
        <v>0</v>
      </c>
      <c r="T128" s="17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224</v>
      </c>
      <c r="AT128" s="176" t="s">
        <v>160</v>
      </c>
      <c r="AU128" s="176" t="s">
        <v>91</v>
      </c>
      <c r="AY128" s="14" t="s">
        <v>158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14" t="s">
        <v>91</v>
      </c>
      <c r="BK128" s="177">
        <f t="shared" si="9"/>
        <v>0</v>
      </c>
      <c r="BL128" s="14" t="s">
        <v>224</v>
      </c>
      <c r="BM128" s="176" t="s">
        <v>1100</v>
      </c>
    </row>
    <row r="129" spans="1:65" s="2" customFormat="1" ht="16.5" customHeight="1">
      <c r="A129" s="29"/>
      <c r="B129" s="163"/>
      <c r="C129" s="183" t="s">
        <v>164</v>
      </c>
      <c r="D129" s="183" t="s">
        <v>424</v>
      </c>
      <c r="E129" s="184" t="s">
        <v>1101</v>
      </c>
      <c r="F129" s="185" t="s">
        <v>1102</v>
      </c>
      <c r="G129" s="186" t="s">
        <v>231</v>
      </c>
      <c r="H129" s="187">
        <v>6</v>
      </c>
      <c r="I129" s="188"/>
      <c r="J129" s="189">
        <f t="shared" si="0"/>
        <v>0</v>
      </c>
      <c r="K129" s="190"/>
      <c r="L129" s="191"/>
      <c r="M129" s="192" t="s">
        <v>1</v>
      </c>
      <c r="N129" s="193" t="s">
        <v>44</v>
      </c>
      <c r="O129" s="55"/>
      <c r="P129" s="174">
        <f t="shared" si="1"/>
        <v>0</v>
      </c>
      <c r="Q129" s="174">
        <v>5.6600000000000001E-3</v>
      </c>
      <c r="R129" s="174">
        <f t="shared" si="2"/>
        <v>3.3960000000000004E-2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293</v>
      </c>
      <c r="AT129" s="176" t="s">
        <v>424</v>
      </c>
      <c r="AU129" s="176" t="s">
        <v>91</v>
      </c>
      <c r="AY129" s="14" t="s">
        <v>158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91</v>
      </c>
      <c r="BK129" s="177">
        <f t="shared" si="9"/>
        <v>0</v>
      </c>
      <c r="BL129" s="14" t="s">
        <v>224</v>
      </c>
      <c r="BM129" s="176" t="s">
        <v>1103</v>
      </c>
    </row>
    <row r="130" spans="1:65" s="2" customFormat="1" ht="54" customHeight="1">
      <c r="A130" s="29"/>
      <c r="B130" s="163"/>
      <c r="C130" s="164" t="s">
        <v>177</v>
      </c>
      <c r="D130" s="164" t="s">
        <v>160</v>
      </c>
      <c r="E130" s="165" t="s">
        <v>1104</v>
      </c>
      <c r="F130" s="166" t="s">
        <v>2502</v>
      </c>
      <c r="G130" s="167" t="s">
        <v>413</v>
      </c>
      <c r="H130" s="168">
        <v>1</v>
      </c>
      <c r="I130" s="169"/>
      <c r="J130" s="170">
        <f t="shared" si="0"/>
        <v>0</v>
      </c>
      <c r="K130" s="171"/>
      <c r="L130" s="30"/>
      <c r="M130" s="172" t="s">
        <v>1</v>
      </c>
      <c r="N130" s="173" t="s">
        <v>44</v>
      </c>
      <c r="O130" s="55"/>
      <c r="P130" s="174">
        <f t="shared" si="1"/>
        <v>0</v>
      </c>
      <c r="Q130" s="174">
        <v>4.0000000000000003E-5</v>
      </c>
      <c r="R130" s="174">
        <f t="shared" si="2"/>
        <v>4.0000000000000003E-5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224</v>
      </c>
      <c r="AT130" s="176" t="s">
        <v>160</v>
      </c>
      <c r="AU130" s="176" t="s">
        <v>91</v>
      </c>
      <c r="AY130" s="14" t="s">
        <v>158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91</v>
      </c>
      <c r="BK130" s="177">
        <f t="shared" si="9"/>
        <v>0</v>
      </c>
      <c r="BL130" s="14" t="s">
        <v>224</v>
      </c>
      <c r="BM130" s="176" t="s">
        <v>1105</v>
      </c>
    </row>
    <row r="131" spans="1:65" s="2" customFormat="1" ht="21.75" customHeight="1">
      <c r="A131" s="29"/>
      <c r="B131" s="163"/>
      <c r="C131" s="164" t="s">
        <v>181</v>
      </c>
      <c r="D131" s="164" t="s">
        <v>160</v>
      </c>
      <c r="E131" s="165" t="s">
        <v>1106</v>
      </c>
      <c r="F131" s="166" t="s">
        <v>1107</v>
      </c>
      <c r="G131" s="167" t="s">
        <v>764</v>
      </c>
      <c r="H131" s="198"/>
      <c r="I131" s="169"/>
      <c r="J131" s="170">
        <f t="shared" si="0"/>
        <v>0</v>
      </c>
      <c r="K131" s="171"/>
      <c r="L131" s="30"/>
      <c r="M131" s="172" t="s">
        <v>1</v>
      </c>
      <c r="N131" s="173" t="s">
        <v>44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224</v>
      </c>
      <c r="AT131" s="176" t="s">
        <v>160</v>
      </c>
      <c r="AU131" s="176" t="s">
        <v>91</v>
      </c>
      <c r="AY131" s="14" t="s">
        <v>158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91</v>
      </c>
      <c r="BK131" s="177">
        <f t="shared" si="9"/>
        <v>0</v>
      </c>
      <c r="BL131" s="14" t="s">
        <v>224</v>
      </c>
      <c r="BM131" s="176" t="s">
        <v>1108</v>
      </c>
    </row>
    <row r="132" spans="1:65" s="12" customFormat="1" ht="22.9" customHeight="1">
      <c r="B132" s="150"/>
      <c r="D132" s="151" t="s">
        <v>77</v>
      </c>
      <c r="E132" s="161" t="s">
        <v>307</v>
      </c>
      <c r="F132" s="161" t="s">
        <v>308</v>
      </c>
      <c r="I132" s="153"/>
      <c r="J132" s="162">
        <f>BK132</f>
        <v>0</v>
      </c>
      <c r="L132" s="150"/>
      <c r="M132" s="155"/>
      <c r="N132" s="156"/>
      <c r="O132" s="156"/>
      <c r="P132" s="157">
        <f>SUM(P133:P134)</f>
        <v>0</v>
      </c>
      <c r="Q132" s="156"/>
      <c r="R132" s="157">
        <f>SUM(R133:R134)</f>
        <v>1.2E-4</v>
      </c>
      <c r="S132" s="156"/>
      <c r="T132" s="158">
        <f>SUM(T133:T134)</f>
        <v>0</v>
      </c>
      <c r="AR132" s="151" t="s">
        <v>91</v>
      </c>
      <c r="AT132" s="159" t="s">
        <v>77</v>
      </c>
      <c r="AU132" s="159" t="s">
        <v>85</v>
      </c>
      <c r="AY132" s="151" t="s">
        <v>158</v>
      </c>
      <c r="BK132" s="160">
        <f>SUM(BK133:BK134)</f>
        <v>0</v>
      </c>
    </row>
    <row r="133" spans="1:65" s="2" customFormat="1" ht="16.5" customHeight="1">
      <c r="A133" s="29"/>
      <c r="B133" s="163"/>
      <c r="C133" s="164" t="s">
        <v>185</v>
      </c>
      <c r="D133" s="164" t="s">
        <v>160</v>
      </c>
      <c r="E133" s="165" t="s">
        <v>1109</v>
      </c>
      <c r="F133" s="166" t="s">
        <v>1110</v>
      </c>
      <c r="G133" s="167" t="s">
        <v>231</v>
      </c>
      <c r="H133" s="168">
        <v>2</v>
      </c>
      <c r="I133" s="169"/>
      <c r="J133" s="170">
        <f>ROUND(I133*H133,2)</f>
        <v>0</v>
      </c>
      <c r="K133" s="171"/>
      <c r="L133" s="30"/>
      <c r="M133" s="172" t="s">
        <v>1</v>
      </c>
      <c r="N133" s="173" t="s">
        <v>44</v>
      </c>
      <c r="O133" s="55"/>
      <c r="P133" s="174">
        <f>O133*H133</f>
        <v>0</v>
      </c>
      <c r="Q133" s="174">
        <v>6.0000000000000002E-5</v>
      </c>
      <c r="R133" s="174">
        <f>Q133*H133</f>
        <v>1.2E-4</v>
      </c>
      <c r="S133" s="174">
        <v>0</v>
      </c>
      <c r="T133" s="17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224</v>
      </c>
      <c r="AT133" s="176" t="s">
        <v>160</v>
      </c>
      <c r="AU133" s="176" t="s">
        <v>91</v>
      </c>
      <c r="AY133" s="14" t="s">
        <v>158</v>
      </c>
      <c r="BE133" s="177">
        <f>IF(N133="základná",J133,0)</f>
        <v>0</v>
      </c>
      <c r="BF133" s="177">
        <f>IF(N133="znížená",J133,0)</f>
        <v>0</v>
      </c>
      <c r="BG133" s="177">
        <f>IF(N133="zákl. prenesená",J133,0)</f>
        <v>0</v>
      </c>
      <c r="BH133" s="177">
        <f>IF(N133="zníž. prenesená",J133,0)</f>
        <v>0</v>
      </c>
      <c r="BI133" s="177">
        <f>IF(N133="nulová",J133,0)</f>
        <v>0</v>
      </c>
      <c r="BJ133" s="14" t="s">
        <v>91</v>
      </c>
      <c r="BK133" s="177">
        <f>ROUND(I133*H133,2)</f>
        <v>0</v>
      </c>
      <c r="BL133" s="14" t="s">
        <v>224</v>
      </c>
      <c r="BM133" s="176" t="s">
        <v>1111</v>
      </c>
    </row>
    <row r="134" spans="1:65" s="2" customFormat="1" ht="21.75" customHeight="1">
      <c r="A134" s="29"/>
      <c r="B134" s="163"/>
      <c r="C134" s="164" t="s">
        <v>189</v>
      </c>
      <c r="D134" s="164" t="s">
        <v>160</v>
      </c>
      <c r="E134" s="165" t="s">
        <v>958</v>
      </c>
      <c r="F134" s="166" t="s">
        <v>959</v>
      </c>
      <c r="G134" s="167" t="s">
        <v>764</v>
      </c>
      <c r="H134" s="198"/>
      <c r="I134" s="169"/>
      <c r="J134" s="170">
        <f>ROUND(I134*H134,2)</f>
        <v>0</v>
      </c>
      <c r="K134" s="171"/>
      <c r="L134" s="30"/>
      <c r="M134" s="178" t="s">
        <v>1</v>
      </c>
      <c r="N134" s="179" t="s">
        <v>44</v>
      </c>
      <c r="O134" s="180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224</v>
      </c>
      <c r="AT134" s="176" t="s">
        <v>160</v>
      </c>
      <c r="AU134" s="176" t="s">
        <v>91</v>
      </c>
      <c r="AY134" s="14" t="s">
        <v>158</v>
      </c>
      <c r="BE134" s="177">
        <f>IF(N134="základná",J134,0)</f>
        <v>0</v>
      </c>
      <c r="BF134" s="177">
        <f>IF(N134="znížená",J134,0)</f>
        <v>0</v>
      </c>
      <c r="BG134" s="177">
        <f>IF(N134="zákl. prenesená",J134,0)</f>
        <v>0</v>
      </c>
      <c r="BH134" s="177">
        <f>IF(N134="zníž. prenesená",J134,0)</f>
        <v>0</v>
      </c>
      <c r="BI134" s="177">
        <f>IF(N134="nulová",J134,0)</f>
        <v>0</v>
      </c>
      <c r="BJ134" s="14" t="s">
        <v>91</v>
      </c>
      <c r="BK134" s="177">
        <f>ROUND(I134*H134,2)</f>
        <v>0</v>
      </c>
      <c r="BL134" s="14" t="s">
        <v>224</v>
      </c>
      <c r="BM134" s="176" t="s">
        <v>1112</v>
      </c>
    </row>
    <row r="135" spans="1:65" s="2" customFormat="1" ht="6.95" customHeight="1">
      <c r="A135" s="29"/>
      <c r="B135" s="44"/>
      <c r="C135" s="45"/>
      <c r="D135" s="45"/>
      <c r="E135" s="45"/>
      <c r="F135" s="45"/>
      <c r="G135" s="45"/>
      <c r="H135" s="45"/>
      <c r="I135" s="122"/>
      <c r="J135" s="45"/>
      <c r="K135" s="45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</sheetData>
  <autoFilter ref="C122:K134" xr:uid="{00000000-0009-0000-0000-000004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59"/>
  <sheetViews>
    <sheetView showGridLines="0" topLeftCell="A136" workbookViewId="0">
      <selection activeCell="L144" sqref="L144:L15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3.5" style="95" customWidth="1"/>
    <col min="10" max="10" width="14.6640625" style="1" customWidth="1"/>
    <col min="11" max="11" width="20.1640625" style="1" hidden="1" customWidth="1"/>
    <col min="12" max="12" width="15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104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1" customFormat="1" ht="12" customHeight="1">
      <c r="B8" s="17"/>
      <c r="D8" s="24" t="s">
        <v>125</v>
      </c>
      <c r="I8" s="95"/>
      <c r="L8" s="17"/>
    </row>
    <row r="9" spans="1:46" s="2" customFormat="1" ht="16.5" customHeight="1">
      <c r="A9" s="29"/>
      <c r="B9" s="30"/>
      <c r="C9" s="29"/>
      <c r="D9" s="29"/>
      <c r="E9" s="245" t="s">
        <v>126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4" t="s">
        <v>127</v>
      </c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206" t="s">
        <v>1113</v>
      </c>
      <c r="F11" s="244"/>
      <c r="G11" s="244"/>
      <c r="H11" s="244"/>
      <c r="I11" s="98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>
      <c r="A12" s="29"/>
      <c r="B12" s="30"/>
      <c r="C12" s="29"/>
      <c r="D12" s="29"/>
      <c r="E12" s="29"/>
      <c r="F12" s="29"/>
      <c r="G12" s="29"/>
      <c r="H12" s="29"/>
      <c r="I12" s="98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4" t="s">
        <v>17</v>
      </c>
      <c r="E13" s="29"/>
      <c r="F13" s="22" t="s">
        <v>1</v>
      </c>
      <c r="G13" s="29"/>
      <c r="H13" s="29"/>
      <c r="I13" s="99" t="s">
        <v>18</v>
      </c>
      <c r="J13" s="22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19</v>
      </c>
      <c r="E14" s="29"/>
      <c r="F14" s="22" t="s">
        <v>20</v>
      </c>
      <c r="G14" s="29"/>
      <c r="H14" s="29"/>
      <c r="I14" s="99" t="s">
        <v>21</v>
      </c>
      <c r="J14" s="52" t="str">
        <f>'Rekapitulácia stavby'!AN8</f>
        <v>17.4.2020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98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4" t="s">
        <v>23</v>
      </c>
      <c r="E16" s="29"/>
      <c r="F16" s="29"/>
      <c r="G16" s="29"/>
      <c r="H16" s="29"/>
      <c r="I16" s="99" t="s">
        <v>24</v>
      </c>
      <c r="J16" s="22" t="s">
        <v>1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2" t="s">
        <v>25</v>
      </c>
      <c r="F17" s="29"/>
      <c r="G17" s="29"/>
      <c r="H17" s="29"/>
      <c r="I17" s="99" t="s">
        <v>26</v>
      </c>
      <c r="J17" s="22" t="s">
        <v>1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98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4" t="s">
        <v>27</v>
      </c>
      <c r="E19" s="29"/>
      <c r="F19" s="29"/>
      <c r="G19" s="29"/>
      <c r="H19" s="29"/>
      <c r="I19" s="99" t="s">
        <v>24</v>
      </c>
      <c r="J19" s="25" t="str">
        <f>'Rekapitulácia stavby'!AN13</f>
        <v>Vyplň údaj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7" t="str">
        <f>'Rekapitulácia stavby'!E14</f>
        <v>Vyplň údaj</v>
      </c>
      <c r="F20" s="216"/>
      <c r="G20" s="216"/>
      <c r="H20" s="216"/>
      <c r="I20" s="99" t="s">
        <v>26</v>
      </c>
      <c r="J20" s="25" t="str">
        <f>'Rekapitulácia stavby'!AN14</f>
        <v>Vyplň údaj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98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4" t="s">
        <v>29</v>
      </c>
      <c r="E22" s="29"/>
      <c r="F22" s="29"/>
      <c r="G22" s="29"/>
      <c r="H22" s="29"/>
      <c r="I22" s="99" t="s">
        <v>24</v>
      </c>
      <c r="J22" s="22" t="s">
        <v>30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2" t="s">
        <v>31</v>
      </c>
      <c r="F23" s="29"/>
      <c r="G23" s="29"/>
      <c r="H23" s="29"/>
      <c r="I23" s="99" t="s">
        <v>26</v>
      </c>
      <c r="J23" s="22" t="s">
        <v>32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98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4" t="s">
        <v>34</v>
      </c>
      <c r="E25" s="29"/>
      <c r="F25" s="29"/>
      <c r="G25" s="29"/>
      <c r="H25" s="29"/>
      <c r="I25" s="99" t="s">
        <v>24</v>
      </c>
      <c r="J25" s="22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2" t="s">
        <v>35</v>
      </c>
      <c r="F26" s="29"/>
      <c r="G26" s="29"/>
      <c r="H26" s="29"/>
      <c r="I26" s="99" t="s">
        <v>26</v>
      </c>
      <c r="J26" s="22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98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4" t="s">
        <v>36</v>
      </c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35.25" customHeight="1">
      <c r="A29" s="100"/>
      <c r="B29" s="101"/>
      <c r="C29" s="100"/>
      <c r="D29" s="100"/>
      <c r="E29" s="221" t="s">
        <v>37</v>
      </c>
      <c r="F29" s="221"/>
      <c r="G29" s="221"/>
      <c r="H29" s="221"/>
      <c r="I29" s="102"/>
      <c r="J29" s="100"/>
      <c r="K29" s="100"/>
      <c r="L29" s="103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98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5" t="s">
        <v>38</v>
      </c>
      <c r="E32" s="29"/>
      <c r="F32" s="29"/>
      <c r="G32" s="29"/>
      <c r="H32" s="29"/>
      <c r="I32" s="98"/>
      <c r="J32" s="68">
        <f>ROUND(J129,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104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40</v>
      </c>
      <c r="G34" s="29"/>
      <c r="H34" s="29"/>
      <c r="I34" s="106" t="s">
        <v>39</v>
      </c>
      <c r="J34" s="33" t="s">
        <v>41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7" t="s">
        <v>42</v>
      </c>
      <c r="E35" s="24" t="s">
        <v>43</v>
      </c>
      <c r="F35" s="108">
        <f>ROUND((SUM(BE129:BE158)),  2)</f>
        <v>0</v>
      </c>
      <c r="G35" s="29"/>
      <c r="H35" s="29"/>
      <c r="I35" s="109">
        <v>0.2</v>
      </c>
      <c r="J35" s="108">
        <f>ROUND(((SUM(BE129:BE158))*I35),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4" t="s">
        <v>44</v>
      </c>
      <c r="F36" s="108">
        <f>ROUND((SUM(BF129:BF158)),  2)</f>
        <v>0</v>
      </c>
      <c r="G36" s="29"/>
      <c r="H36" s="29"/>
      <c r="I36" s="109">
        <v>0.2</v>
      </c>
      <c r="J36" s="108">
        <f>ROUND(((SUM(BF129:BF158))*I36),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45</v>
      </c>
      <c r="F37" s="108">
        <f>ROUND((SUM(BG129:BG158)),  2)</f>
        <v>0</v>
      </c>
      <c r="G37" s="29"/>
      <c r="H37" s="29"/>
      <c r="I37" s="109">
        <v>0.2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4" t="s">
        <v>46</v>
      </c>
      <c r="F38" s="108">
        <f>ROUND((SUM(BH129:BH158)),  2)</f>
        <v>0</v>
      </c>
      <c r="G38" s="29"/>
      <c r="H38" s="29"/>
      <c r="I38" s="109">
        <v>0.2</v>
      </c>
      <c r="J38" s="108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4" t="s">
        <v>47</v>
      </c>
      <c r="F39" s="108">
        <f>ROUND((SUM(BI129:BI158)),  2)</f>
        <v>0</v>
      </c>
      <c r="G39" s="29"/>
      <c r="H39" s="29"/>
      <c r="I39" s="109">
        <v>0</v>
      </c>
      <c r="J39" s="108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10"/>
      <c r="D41" s="111" t="s">
        <v>48</v>
      </c>
      <c r="E41" s="57"/>
      <c r="F41" s="57"/>
      <c r="G41" s="112" t="s">
        <v>49</v>
      </c>
      <c r="H41" s="113" t="s">
        <v>50</v>
      </c>
      <c r="I41" s="114"/>
      <c r="J41" s="115">
        <f>SUM(J32:J39)</f>
        <v>0</v>
      </c>
      <c r="K41" s="11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98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17"/>
      <c r="C86" s="24" t="s">
        <v>125</v>
      </c>
      <c r="I86" s="95"/>
      <c r="L86" s="17"/>
    </row>
    <row r="87" spans="1:31" s="2" customFormat="1" ht="16.5" customHeight="1">
      <c r="A87" s="29"/>
      <c r="B87" s="30"/>
      <c r="C87" s="29"/>
      <c r="D87" s="29"/>
      <c r="E87" s="245" t="s">
        <v>126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4" t="s">
        <v>127</v>
      </c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06" t="str">
        <f>E11</f>
        <v>005 - Kaskády, schodisko a kvetináče</v>
      </c>
      <c r="F89" s="244"/>
      <c r="G89" s="244"/>
      <c r="H89" s="244"/>
      <c r="I89" s="98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4" t="s">
        <v>19</v>
      </c>
      <c r="D91" s="29"/>
      <c r="E91" s="29"/>
      <c r="F91" s="22" t="str">
        <f>F14</f>
        <v>k.ú. Trnava, p.č. 8812/6, 8812/1</v>
      </c>
      <c r="G91" s="29"/>
      <c r="H91" s="29"/>
      <c r="I91" s="99" t="s">
        <v>21</v>
      </c>
      <c r="J91" s="52" t="str">
        <f>IF(J14="","",J14)</f>
        <v>17.4.2020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98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25.7" customHeight="1">
      <c r="A93" s="29"/>
      <c r="B93" s="30"/>
      <c r="C93" s="24" t="s">
        <v>23</v>
      </c>
      <c r="D93" s="29"/>
      <c r="E93" s="29"/>
      <c r="F93" s="22" t="str">
        <f>E17</f>
        <v>Mesto Trnava, Hlavná 1, 91771 Trnava</v>
      </c>
      <c r="G93" s="29"/>
      <c r="H93" s="29"/>
      <c r="I93" s="99" t="s">
        <v>29</v>
      </c>
      <c r="J93" s="27" t="str">
        <f>E23</f>
        <v>alfaPROJEKT,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4" t="s">
        <v>27</v>
      </c>
      <c r="D94" s="29"/>
      <c r="E94" s="29"/>
      <c r="F94" s="22" t="str">
        <f>IF(E20="","",E20)</f>
        <v>Vyplň údaj</v>
      </c>
      <c r="G94" s="29"/>
      <c r="H94" s="29"/>
      <c r="I94" s="99" t="s">
        <v>34</v>
      </c>
      <c r="J94" s="27" t="str">
        <f>E26</f>
        <v>MS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24" t="s">
        <v>130</v>
      </c>
      <c r="D96" s="110"/>
      <c r="E96" s="110"/>
      <c r="F96" s="110"/>
      <c r="G96" s="110"/>
      <c r="H96" s="110"/>
      <c r="I96" s="125"/>
      <c r="J96" s="126" t="s">
        <v>131</v>
      </c>
      <c r="K96" s="110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98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27" t="s">
        <v>132</v>
      </c>
      <c r="D98" s="29"/>
      <c r="E98" s="29"/>
      <c r="F98" s="29"/>
      <c r="G98" s="29"/>
      <c r="H98" s="29"/>
      <c r="I98" s="98"/>
      <c r="J98" s="68">
        <f>J129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4" t="s">
        <v>133</v>
      </c>
    </row>
    <row r="99" spans="1:47" s="9" customFormat="1" ht="24.95" customHeight="1">
      <c r="B99" s="128"/>
      <c r="D99" s="129" t="s">
        <v>134</v>
      </c>
      <c r="E99" s="130"/>
      <c r="F99" s="130"/>
      <c r="G99" s="130"/>
      <c r="H99" s="130"/>
      <c r="I99" s="131"/>
      <c r="J99" s="132">
        <f>J130</f>
        <v>0</v>
      </c>
      <c r="L99" s="128"/>
    </row>
    <row r="100" spans="1:47" s="10" customFormat="1" ht="19.899999999999999" customHeight="1">
      <c r="B100" s="133"/>
      <c r="D100" s="134" t="s">
        <v>348</v>
      </c>
      <c r="E100" s="135"/>
      <c r="F100" s="135"/>
      <c r="G100" s="135"/>
      <c r="H100" s="135"/>
      <c r="I100" s="136"/>
      <c r="J100" s="137">
        <f>J131</f>
        <v>0</v>
      </c>
      <c r="L100" s="133"/>
    </row>
    <row r="101" spans="1:47" s="10" customFormat="1" ht="19.899999999999999" customHeight="1">
      <c r="B101" s="133"/>
      <c r="D101" s="134" t="s">
        <v>351</v>
      </c>
      <c r="E101" s="135"/>
      <c r="F101" s="135"/>
      <c r="G101" s="135"/>
      <c r="H101" s="135"/>
      <c r="I101" s="136"/>
      <c r="J101" s="137">
        <f>J135</f>
        <v>0</v>
      </c>
      <c r="L101" s="133"/>
    </row>
    <row r="102" spans="1:47" s="10" customFormat="1" ht="19.899999999999999" customHeight="1">
      <c r="B102" s="133"/>
      <c r="D102" s="134" t="s">
        <v>352</v>
      </c>
      <c r="E102" s="135"/>
      <c r="F102" s="135"/>
      <c r="G102" s="135"/>
      <c r="H102" s="135"/>
      <c r="I102" s="136"/>
      <c r="J102" s="137">
        <f>J140</f>
        <v>0</v>
      </c>
      <c r="L102" s="133"/>
    </row>
    <row r="103" spans="1:47" s="9" customFormat="1" ht="24.95" customHeight="1">
      <c r="B103" s="128"/>
      <c r="D103" s="129" t="s">
        <v>137</v>
      </c>
      <c r="E103" s="130"/>
      <c r="F103" s="130"/>
      <c r="G103" s="130"/>
      <c r="H103" s="130"/>
      <c r="I103" s="131"/>
      <c r="J103" s="132">
        <f>J142</f>
        <v>0</v>
      </c>
      <c r="L103" s="128"/>
    </row>
    <row r="104" spans="1:47" s="10" customFormat="1" ht="19.899999999999999" customHeight="1">
      <c r="B104" s="133"/>
      <c r="D104" s="134" t="s">
        <v>140</v>
      </c>
      <c r="E104" s="135"/>
      <c r="F104" s="135"/>
      <c r="G104" s="135"/>
      <c r="H104" s="135"/>
      <c r="I104" s="136"/>
      <c r="J104" s="137">
        <f>J143</f>
        <v>0</v>
      </c>
      <c r="L104" s="133"/>
    </row>
    <row r="105" spans="1:47" s="10" customFormat="1" ht="19.899999999999999" customHeight="1">
      <c r="B105" s="133"/>
      <c r="D105" s="134" t="s">
        <v>1114</v>
      </c>
      <c r="E105" s="135"/>
      <c r="F105" s="135"/>
      <c r="G105" s="135"/>
      <c r="H105" s="135"/>
      <c r="I105" s="136"/>
      <c r="J105" s="137">
        <f>J151</f>
        <v>0</v>
      </c>
      <c r="L105" s="133"/>
    </row>
    <row r="106" spans="1:47" s="9" customFormat="1" ht="24.95" customHeight="1">
      <c r="B106" s="128"/>
      <c r="D106" s="129" t="s">
        <v>142</v>
      </c>
      <c r="E106" s="130"/>
      <c r="F106" s="130"/>
      <c r="G106" s="130"/>
      <c r="H106" s="130"/>
      <c r="I106" s="131"/>
      <c r="J106" s="132">
        <f>J156</f>
        <v>0</v>
      </c>
      <c r="L106" s="128"/>
    </row>
    <row r="107" spans="1:47" s="10" customFormat="1" ht="19.899999999999999" customHeight="1">
      <c r="B107" s="133"/>
      <c r="D107" s="134" t="s">
        <v>361</v>
      </c>
      <c r="E107" s="135"/>
      <c r="F107" s="135"/>
      <c r="G107" s="135"/>
      <c r="H107" s="135"/>
      <c r="I107" s="136"/>
      <c r="J107" s="137">
        <f>J157</f>
        <v>0</v>
      </c>
      <c r="L107" s="133"/>
    </row>
    <row r="108" spans="1:47" s="2" customFormat="1" ht="21.7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47" s="2" customFormat="1" ht="6.95" customHeight="1">
      <c r="A109" s="29"/>
      <c r="B109" s="44"/>
      <c r="C109" s="45"/>
      <c r="D109" s="45"/>
      <c r="E109" s="45"/>
      <c r="F109" s="45"/>
      <c r="G109" s="45"/>
      <c r="H109" s="45"/>
      <c r="I109" s="122"/>
      <c r="J109" s="45"/>
      <c r="K109" s="45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3" spans="1:31" s="2" customFormat="1" ht="6.95" customHeight="1">
      <c r="A113" s="29"/>
      <c r="B113" s="46"/>
      <c r="C113" s="47"/>
      <c r="D113" s="47"/>
      <c r="E113" s="47"/>
      <c r="F113" s="47"/>
      <c r="G113" s="47"/>
      <c r="H113" s="47"/>
      <c r="I113" s="123"/>
      <c r="J113" s="47"/>
      <c r="K113" s="47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24.95" customHeight="1">
      <c r="A114" s="29"/>
      <c r="B114" s="30"/>
      <c r="C114" s="18" t="s">
        <v>144</v>
      </c>
      <c r="D114" s="29"/>
      <c r="E114" s="29"/>
      <c r="F114" s="29"/>
      <c r="G114" s="29"/>
      <c r="H114" s="29"/>
      <c r="I114" s="98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12" customHeight="1">
      <c r="A116" s="29"/>
      <c r="B116" s="30"/>
      <c r="C116" s="24" t="s">
        <v>15</v>
      </c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3.25" customHeight="1">
      <c r="A117" s="29"/>
      <c r="B117" s="30"/>
      <c r="C117" s="29"/>
      <c r="D117" s="29"/>
      <c r="E117" s="245" t="str">
        <f>E7</f>
        <v>Rekonštrukcia miestnej komunikácie Zelený kríčok, PD - Verejné WC s kioskom</v>
      </c>
      <c r="F117" s="246"/>
      <c r="G117" s="246"/>
      <c r="H117" s="246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1" customFormat="1" ht="12" customHeight="1">
      <c r="B118" s="17"/>
      <c r="C118" s="24" t="s">
        <v>125</v>
      </c>
      <c r="I118" s="95"/>
      <c r="L118" s="17"/>
    </row>
    <row r="119" spans="1:31" s="2" customFormat="1" ht="16.5" customHeight="1">
      <c r="A119" s="29"/>
      <c r="B119" s="30"/>
      <c r="C119" s="29"/>
      <c r="D119" s="29"/>
      <c r="E119" s="245" t="s">
        <v>126</v>
      </c>
      <c r="F119" s="244"/>
      <c r="G119" s="244"/>
      <c r="H119" s="244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127</v>
      </c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06" t="str">
        <f>E11</f>
        <v>005 - Kaskády, schodisko a kvetináče</v>
      </c>
      <c r="F121" s="244"/>
      <c r="G121" s="244"/>
      <c r="H121" s="244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98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F14</f>
        <v>k.ú. Trnava, p.č. 8812/6, 8812/1</v>
      </c>
      <c r="G123" s="29"/>
      <c r="H123" s="29"/>
      <c r="I123" s="99" t="s">
        <v>21</v>
      </c>
      <c r="J123" s="52" t="str">
        <f>IF(J14="","",J14)</f>
        <v>17.4.2020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5.7" customHeight="1">
      <c r="A125" s="29"/>
      <c r="B125" s="30"/>
      <c r="C125" s="24" t="s">
        <v>23</v>
      </c>
      <c r="D125" s="29"/>
      <c r="E125" s="29"/>
      <c r="F125" s="22" t="str">
        <f>E17</f>
        <v>Mesto Trnava, Hlavná 1, 91771 Trnava</v>
      </c>
      <c r="G125" s="29"/>
      <c r="H125" s="29"/>
      <c r="I125" s="99" t="s">
        <v>29</v>
      </c>
      <c r="J125" s="27" t="str">
        <f>E23</f>
        <v>alfaPROJEKT, s.r.o.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27</v>
      </c>
      <c r="D126" s="29"/>
      <c r="E126" s="29"/>
      <c r="F126" s="22" t="str">
        <f>IF(E20="","",E20)</f>
        <v>Vyplň údaj</v>
      </c>
      <c r="G126" s="29"/>
      <c r="H126" s="29"/>
      <c r="I126" s="99" t="s">
        <v>34</v>
      </c>
      <c r="J126" s="27" t="str">
        <f>E26</f>
        <v>MS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98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38"/>
      <c r="B128" s="139"/>
      <c r="C128" s="140" t="s">
        <v>145</v>
      </c>
      <c r="D128" s="141" t="s">
        <v>63</v>
      </c>
      <c r="E128" s="141" t="s">
        <v>59</v>
      </c>
      <c r="F128" s="141" t="s">
        <v>60</v>
      </c>
      <c r="G128" s="141" t="s">
        <v>146</v>
      </c>
      <c r="H128" s="141" t="s">
        <v>147</v>
      </c>
      <c r="I128" s="142" t="s">
        <v>148</v>
      </c>
      <c r="J128" s="143" t="s">
        <v>131</v>
      </c>
      <c r="K128" s="144" t="s">
        <v>149</v>
      </c>
      <c r="L128" s="248" t="s">
        <v>2590</v>
      </c>
      <c r="M128" s="60" t="s">
        <v>1</v>
      </c>
      <c r="N128" s="60" t="s">
        <v>42</v>
      </c>
      <c r="O128" s="60" t="s">
        <v>150</v>
      </c>
      <c r="P128" s="60" t="s">
        <v>151</v>
      </c>
      <c r="Q128" s="60" t="s">
        <v>152</v>
      </c>
      <c r="R128" s="60" t="s">
        <v>153</v>
      </c>
      <c r="S128" s="60" t="s">
        <v>154</v>
      </c>
      <c r="T128" s="61" t="s">
        <v>155</v>
      </c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</row>
    <row r="129" spans="1:65" s="2" customFormat="1" ht="22.9" customHeight="1">
      <c r="A129" s="29"/>
      <c r="B129" s="30"/>
      <c r="C129" s="66" t="s">
        <v>132</v>
      </c>
      <c r="D129" s="29"/>
      <c r="E129" s="29"/>
      <c r="F129" s="29"/>
      <c r="G129" s="29"/>
      <c r="H129" s="29"/>
      <c r="I129" s="98"/>
      <c r="J129" s="146">
        <f>BK129</f>
        <v>0</v>
      </c>
      <c r="K129" s="29"/>
      <c r="L129" s="30"/>
      <c r="M129" s="62"/>
      <c r="N129" s="53"/>
      <c r="O129" s="63"/>
      <c r="P129" s="147">
        <f>P130+P142+P156</f>
        <v>0</v>
      </c>
      <c r="Q129" s="63"/>
      <c r="R129" s="147">
        <f>R130+R142+R156</f>
        <v>6.5015684999999994</v>
      </c>
      <c r="S129" s="63"/>
      <c r="T129" s="148">
        <f>T130+T142+T156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77</v>
      </c>
      <c r="AU129" s="14" t="s">
        <v>133</v>
      </c>
      <c r="BK129" s="149">
        <f>BK130+BK142+BK156</f>
        <v>0</v>
      </c>
    </row>
    <row r="130" spans="1:65" s="12" customFormat="1" ht="25.9" customHeight="1">
      <c r="B130" s="150"/>
      <c r="D130" s="151" t="s">
        <v>77</v>
      </c>
      <c r="E130" s="152" t="s">
        <v>156</v>
      </c>
      <c r="F130" s="152" t="s">
        <v>157</v>
      </c>
      <c r="I130" s="153"/>
      <c r="J130" s="154">
        <f>BK130</f>
        <v>0</v>
      </c>
      <c r="L130" s="150"/>
      <c r="M130" s="155"/>
      <c r="N130" s="156"/>
      <c r="O130" s="156"/>
      <c r="P130" s="157">
        <f>P131+P135+P140</f>
        <v>0</v>
      </c>
      <c r="Q130" s="156"/>
      <c r="R130" s="157">
        <f>R131+R135+R140</f>
        <v>2.8271405999999999</v>
      </c>
      <c r="S130" s="156"/>
      <c r="T130" s="158">
        <f>T131+T135+T140</f>
        <v>0</v>
      </c>
      <c r="AR130" s="151" t="s">
        <v>85</v>
      </c>
      <c r="AT130" s="159" t="s">
        <v>77</v>
      </c>
      <c r="AU130" s="159" t="s">
        <v>78</v>
      </c>
      <c r="AY130" s="151" t="s">
        <v>158</v>
      </c>
      <c r="BK130" s="160">
        <f>BK131+BK135+BK140</f>
        <v>0</v>
      </c>
    </row>
    <row r="131" spans="1:65" s="12" customFormat="1" ht="22.9" customHeight="1">
      <c r="B131" s="150"/>
      <c r="D131" s="151" t="s">
        <v>77</v>
      </c>
      <c r="E131" s="161" t="s">
        <v>170</v>
      </c>
      <c r="F131" s="161" t="s">
        <v>389</v>
      </c>
      <c r="I131" s="153"/>
      <c r="J131" s="162">
        <f>BK131</f>
        <v>0</v>
      </c>
      <c r="L131" s="150"/>
      <c r="M131" s="155"/>
      <c r="N131" s="156"/>
      <c r="O131" s="156"/>
      <c r="P131" s="157">
        <f>SUM(P132:P134)</f>
        <v>0</v>
      </c>
      <c r="Q131" s="156"/>
      <c r="R131" s="157">
        <f>SUM(R132:R134)</f>
        <v>0.96844000000000008</v>
      </c>
      <c r="S131" s="156"/>
      <c r="T131" s="158">
        <f>SUM(T132:T134)</f>
        <v>0</v>
      </c>
      <c r="AR131" s="151" t="s">
        <v>85</v>
      </c>
      <c r="AT131" s="159" t="s">
        <v>77</v>
      </c>
      <c r="AU131" s="159" t="s">
        <v>85</v>
      </c>
      <c r="AY131" s="151" t="s">
        <v>158</v>
      </c>
      <c r="BK131" s="160">
        <f>SUM(BK132:BK134)</f>
        <v>0</v>
      </c>
    </row>
    <row r="132" spans="1:65" s="2" customFormat="1" ht="16.5" customHeight="1">
      <c r="A132" s="29"/>
      <c r="B132" s="163"/>
      <c r="C132" s="164" t="s">
        <v>85</v>
      </c>
      <c r="D132" s="164" t="s">
        <v>160</v>
      </c>
      <c r="E132" s="165" t="s">
        <v>1115</v>
      </c>
      <c r="F132" s="166" t="s">
        <v>1116</v>
      </c>
      <c r="G132" s="167" t="s">
        <v>231</v>
      </c>
      <c r="H132" s="168">
        <v>4</v>
      </c>
      <c r="I132" s="169"/>
      <c r="J132" s="170">
        <f>ROUND(I132*H132,2)</f>
        <v>0</v>
      </c>
      <c r="K132" s="249"/>
      <c r="L132" s="251"/>
      <c r="M132" s="250" t="s">
        <v>1</v>
      </c>
      <c r="N132" s="173" t="s">
        <v>44</v>
      </c>
      <c r="O132" s="55"/>
      <c r="P132" s="174">
        <f>O132*H132</f>
        <v>0</v>
      </c>
      <c r="Q132" s="174">
        <v>4.2110000000000002E-2</v>
      </c>
      <c r="R132" s="174">
        <f>Q132*H132</f>
        <v>0.16844000000000001</v>
      </c>
      <c r="S132" s="174">
        <v>0</v>
      </c>
      <c r="T132" s="175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164</v>
      </c>
      <c r="AT132" s="176" t="s">
        <v>160</v>
      </c>
      <c r="AU132" s="176" t="s">
        <v>91</v>
      </c>
      <c r="AY132" s="14" t="s">
        <v>158</v>
      </c>
      <c r="BE132" s="177">
        <f>IF(N132="základná",J132,0)</f>
        <v>0</v>
      </c>
      <c r="BF132" s="177">
        <f>IF(N132="znížená",J132,0)</f>
        <v>0</v>
      </c>
      <c r="BG132" s="177">
        <f>IF(N132="zákl. prenesená",J132,0)</f>
        <v>0</v>
      </c>
      <c r="BH132" s="177">
        <f>IF(N132="zníž. prenesená",J132,0)</f>
        <v>0</v>
      </c>
      <c r="BI132" s="177">
        <f>IF(N132="nulová",J132,0)</f>
        <v>0</v>
      </c>
      <c r="BJ132" s="14" t="s">
        <v>91</v>
      </c>
      <c r="BK132" s="177">
        <f>ROUND(I132*H132,2)</f>
        <v>0</v>
      </c>
      <c r="BL132" s="14" t="s">
        <v>164</v>
      </c>
      <c r="BM132" s="176" t="s">
        <v>1117</v>
      </c>
    </row>
    <row r="133" spans="1:65" s="2" customFormat="1" ht="16.5" customHeight="1">
      <c r="A133" s="29"/>
      <c r="B133" s="163"/>
      <c r="C133" s="183" t="s">
        <v>91</v>
      </c>
      <c r="D133" s="183" t="s">
        <v>424</v>
      </c>
      <c r="E133" s="184" t="s">
        <v>1118</v>
      </c>
      <c r="F133" s="185" t="s">
        <v>1119</v>
      </c>
      <c r="G133" s="186" t="s">
        <v>231</v>
      </c>
      <c r="H133" s="187">
        <v>2</v>
      </c>
      <c r="I133" s="188"/>
      <c r="J133" s="189">
        <f>ROUND(I133*H133,2)</f>
        <v>0</v>
      </c>
      <c r="K133" s="253"/>
      <c r="L133" s="255"/>
      <c r="M133" s="254" t="s">
        <v>1</v>
      </c>
      <c r="N133" s="193" t="s">
        <v>44</v>
      </c>
      <c r="O133" s="55"/>
      <c r="P133" s="174">
        <f>O133*H133</f>
        <v>0</v>
      </c>
      <c r="Q133" s="174">
        <v>0.2</v>
      </c>
      <c r="R133" s="174">
        <f>Q133*H133</f>
        <v>0.4</v>
      </c>
      <c r="S133" s="174">
        <v>0</v>
      </c>
      <c r="T133" s="175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189</v>
      </c>
      <c r="AT133" s="176" t="s">
        <v>424</v>
      </c>
      <c r="AU133" s="176" t="s">
        <v>91</v>
      </c>
      <c r="AY133" s="14" t="s">
        <v>158</v>
      </c>
      <c r="BE133" s="177">
        <f>IF(N133="základná",J133,0)</f>
        <v>0</v>
      </c>
      <c r="BF133" s="177">
        <f>IF(N133="znížená",J133,0)</f>
        <v>0</v>
      </c>
      <c r="BG133" s="177">
        <f>IF(N133="zákl. prenesená",J133,0)</f>
        <v>0</v>
      </c>
      <c r="BH133" s="177">
        <f>IF(N133="zníž. prenesená",J133,0)</f>
        <v>0</v>
      </c>
      <c r="BI133" s="177">
        <f>IF(N133="nulová",J133,0)</f>
        <v>0</v>
      </c>
      <c r="BJ133" s="14" t="s">
        <v>91</v>
      </c>
      <c r="BK133" s="177">
        <f>ROUND(I133*H133,2)</f>
        <v>0</v>
      </c>
      <c r="BL133" s="14" t="s">
        <v>164</v>
      </c>
      <c r="BM133" s="176" t="s">
        <v>1120</v>
      </c>
    </row>
    <row r="134" spans="1:65" s="2" customFormat="1" ht="16.5" customHeight="1">
      <c r="A134" s="29"/>
      <c r="B134" s="163"/>
      <c r="C134" s="183" t="s">
        <v>170</v>
      </c>
      <c r="D134" s="183" t="s">
        <v>424</v>
      </c>
      <c r="E134" s="184" t="s">
        <v>1121</v>
      </c>
      <c r="F134" s="185" t="s">
        <v>1122</v>
      </c>
      <c r="G134" s="186" t="s">
        <v>231</v>
      </c>
      <c r="H134" s="187">
        <v>2</v>
      </c>
      <c r="I134" s="188"/>
      <c r="J134" s="189">
        <f>ROUND(I134*H134,2)</f>
        <v>0</v>
      </c>
      <c r="K134" s="253"/>
      <c r="L134" s="255"/>
      <c r="M134" s="254" t="s">
        <v>1</v>
      </c>
      <c r="N134" s="193" t="s">
        <v>44</v>
      </c>
      <c r="O134" s="55"/>
      <c r="P134" s="174">
        <f>O134*H134</f>
        <v>0</v>
      </c>
      <c r="Q134" s="174">
        <v>0.2</v>
      </c>
      <c r="R134" s="174">
        <f>Q134*H134</f>
        <v>0.4</v>
      </c>
      <c r="S134" s="174">
        <v>0</v>
      </c>
      <c r="T134" s="175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189</v>
      </c>
      <c r="AT134" s="176" t="s">
        <v>424</v>
      </c>
      <c r="AU134" s="176" t="s">
        <v>91</v>
      </c>
      <c r="AY134" s="14" t="s">
        <v>158</v>
      </c>
      <c r="BE134" s="177">
        <f>IF(N134="základná",J134,0)</f>
        <v>0</v>
      </c>
      <c r="BF134" s="177">
        <f>IF(N134="znížená",J134,0)</f>
        <v>0</v>
      </c>
      <c r="BG134" s="177">
        <f>IF(N134="zákl. prenesená",J134,0)</f>
        <v>0</v>
      </c>
      <c r="BH134" s="177">
        <f>IF(N134="zníž. prenesená",J134,0)</f>
        <v>0</v>
      </c>
      <c r="BI134" s="177">
        <f>IF(N134="nulová",J134,0)</f>
        <v>0</v>
      </c>
      <c r="BJ134" s="14" t="s">
        <v>91</v>
      </c>
      <c r="BK134" s="177">
        <f>ROUND(I134*H134,2)</f>
        <v>0</v>
      </c>
      <c r="BL134" s="14" t="s">
        <v>164</v>
      </c>
      <c r="BM134" s="176" t="s">
        <v>1123</v>
      </c>
    </row>
    <row r="135" spans="1:65" s="12" customFormat="1" ht="22.9" customHeight="1">
      <c r="B135" s="150"/>
      <c r="D135" s="151" t="s">
        <v>77</v>
      </c>
      <c r="E135" s="161" t="s">
        <v>181</v>
      </c>
      <c r="F135" s="161" t="s">
        <v>487</v>
      </c>
      <c r="I135" s="153"/>
      <c r="J135" s="162">
        <f>BK135</f>
        <v>0</v>
      </c>
      <c r="L135" s="150"/>
      <c r="M135" s="155"/>
      <c r="N135" s="156"/>
      <c r="O135" s="156"/>
      <c r="P135" s="157">
        <f>SUM(P136:P139)</f>
        <v>0</v>
      </c>
      <c r="Q135" s="156"/>
      <c r="R135" s="157">
        <f>SUM(R136:R139)</f>
        <v>1.8587005999999997</v>
      </c>
      <c r="S135" s="156"/>
      <c r="T135" s="158">
        <f>SUM(T136:T139)</f>
        <v>0</v>
      </c>
      <c r="AR135" s="151" t="s">
        <v>85</v>
      </c>
      <c r="AT135" s="159" t="s">
        <v>77</v>
      </c>
      <c r="AU135" s="159" t="s">
        <v>85</v>
      </c>
      <c r="AY135" s="151" t="s">
        <v>158</v>
      </c>
      <c r="BK135" s="160">
        <f>SUM(BK136:BK139)</f>
        <v>0</v>
      </c>
    </row>
    <row r="136" spans="1:65" s="2" customFormat="1" ht="21.75" customHeight="1">
      <c r="A136" s="29"/>
      <c r="B136" s="163"/>
      <c r="C136" s="164" t="s">
        <v>164</v>
      </c>
      <c r="D136" s="164" t="s">
        <v>160</v>
      </c>
      <c r="E136" s="165" t="s">
        <v>1124</v>
      </c>
      <c r="F136" s="166" t="s">
        <v>1125</v>
      </c>
      <c r="G136" s="167" t="s">
        <v>163</v>
      </c>
      <c r="H136" s="168">
        <v>82.27</v>
      </c>
      <c r="I136" s="169"/>
      <c r="J136" s="170">
        <f>ROUND(I136*H136,2)</f>
        <v>0</v>
      </c>
      <c r="K136" s="249"/>
      <c r="L136" s="251"/>
      <c r="M136" s="250" t="s">
        <v>1</v>
      </c>
      <c r="N136" s="173" t="s">
        <v>44</v>
      </c>
      <c r="O136" s="55"/>
      <c r="P136" s="174">
        <f>O136*H136</f>
        <v>0</v>
      </c>
      <c r="Q136" s="174">
        <v>2.4000000000000001E-4</v>
      </c>
      <c r="R136" s="174">
        <f>Q136*H136</f>
        <v>1.97448E-2</v>
      </c>
      <c r="S136" s="174">
        <v>0</v>
      </c>
      <c r="T136" s="175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164</v>
      </c>
      <c r="AT136" s="176" t="s">
        <v>160</v>
      </c>
      <c r="AU136" s="176" t="s">
        <v>91</v>
      </c>
      <c r="AY136" s="14" t="s">
        <v>158</v>
      </c>
      <c r="BE136" s="177">
        <f>IF(N136="základná",J136,0)</f>
        <v>0</v>
      </c>
      <c r="BF136" s="177">
        <f>IF(N136="znížená",J136,0)</f>
        <v>0</v>
      </c>
      <c r="BG136" s="177">
        <f>IF(N136="zákl. prenesená",J136,0)</f>
        <v>0</v>
      </c>
      <c r="BH136" s="177">
        <f>IF(N136="zníž. prenesená",J136,0)</f>
        <v>0</v>
      </c>
      <c r="BI136" s="177">
        <f>IF(N136="nulová",J136,0)</f>
        <v>0</v>
      </c>
      <c r="BJ136" s="14" t="s">
        <v>91</v>
      </c>
      <c r="BK136" s="177">
        <f>ROUND(I136*H136,2)</f>
        <v>0</v>
      </c>
      <c r="BL136" s="14" t="s">
        <v>164</v>
      </c>
      <c r="BM136" s="176" t="s">
        <v>1126</v>
      </c>
    </row>
    <row r="137" spans="1:65" s="2" customFormat="1" ht="16.5" customHeight="1">
      <c r="A137" s="29"/>
      <c r="B137" s="163"/>
      <c r="C137" s="183" t="s">
        <v>177</v>
      </c>
      <c r="D137" s="183" t="s">
        <v>424</v>
      </c>
      <c r="E137" s="184" t="s">
        <v>1127</v>
      </c>
      <c r="F137" s="185" t="s">
        <v>596</v>
      </c>
      <c r="G137" s="186" t="s">
        <v>163</v>
      </c>
      <c r="H137" s="187">
        <v>82.27</v>
      </c>
      <c r="I137" s="188"/>
      <c r="J137" s="189">
        <f>ROUND(I137*H137,2)</f>
        <v>0</v>
      </c>
      <c r="K137" s="253"/>
      <c r="L137" s="255"/>
      <c r="M137" s="254" t="s">
        <v>1</v>
      </c>
      <c r="N137" s="193" t="s">
        <v>44</v>
      </c>
      <c r="O137" s="55"/>
      <c r="P137" s="174">
        <f>O137*H137</f>
        <v>0</v>
      </c>
      <c r="Q137" s="174">
        <v>1.4999999999999999E-2</v>
      </c>
      <c r="R137" s="174">
        <f>Q137*H137</f>
        <v>1.2340499999999999</v>
      </c>
      <c r="S137" s="174">
        <v>0</v>
      </c>
      <c r="T137" s="175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189</v>
      </c>
      <c r="AT137" s="176" t="s">
        <v>424</v>
      </c>
      <c r="AU137" s="176" t="s">
        <v>91</v>
      </c>
      <c r="AY137" s="14" t="s">
        <v>158</v>
      </c>
      <c r="BE137" s="177">
        <f>IF(N137="základná",J137,0)</f>
        <v>0</v>
      </c>
      <c r="BF137" s="177">
        <f>IF(N137="znížená",J137,0)</f>
        <v>0</v>
      </c>
      <c r="BG137" s="177">
        <f>IF(N137="zákl. prenesená",J137,0)</f>
        <v>0</v>
      </c>
      <c r="BH137" s="177">
        <f>IF(N137="zníž. prenesená",J137,0)</f>
        <v>0</v>
      </c>
      <c r="BI137" s="177">
        <f>IF(N137="nulová",J137,0)</f>
        <v>0</v>
      </c>
      <c r="BJ137" s="14" t="s">
        <v>91</v>
      </c>
      <c r="BK137" s="177">
        <f>ROUND(I137*H137,2)</f>
        <v>0</v>
      </c>
      <c r="BL137" s="14" t="s">
        <v>164</v>
      </c>
      <c r="BM137" s="176" t="s">
        <v>1128</v>
      </c>
    </row>
    <row r="138" spans="1:65" s="2" customFormat="1" ht="21.75" customHeight="1">
      <c r="A138" s="29"/>
      <c r="B138" s="163"/>
      <c r="C138" s="183" t="s">
        <v>181</v>
      </c>
      <c r="D138" s="183" t="s">
        <v>424</v>
      </c>
      <c r="E138" s="184" t="s">
        <v>599</v>
      </c>
      <c r="F138" s="185" t="s">
        <v>600</v>
      </c>
      <c r="G138" s="186" t="s">
        <v>163</v>
      </c>
      <c r="H138" s="187">
        <v>42.598999999999997</v>
      </c>
      <c r="I138" s="188"/>
      <c r="J138" s="189">
        <f>ROUND(I138*H138,2)</f>
        <v>0</v>
      </c>
      <c r="K138" s="253"/>
      <c r="L138" s="255"/>
      <c r="M138" s="254" t="s">
        <v>1</v>
      </c>
      <c r="N138" s="193" t="s">
        <v>44</v>
      </c>
      <c r="O138" s="55"/>
      <c r="P138" s="174">
        <f>O138*H138</f>
        <v>0</v>
      </c>
      <c r="Q138" s="174">
        <v>1.4200000000000001E-2</v>
      </c>
      <c r="R138" s="174">
        <f>Q138*H138</f>
        <v>0.60490579999999994</v>
      </c>
      <c r="S138" s="174">
        <v>0</v>
      </c>
      <c r="T138" s="175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189</v>
      </c>
      <c r="AT138" s="176" t="s">
        <v>424</v>
      </c>
      <c r="AU138" s="176" t="s">
        <v>91</v>
      </c>
      <c r="AY138" s="14" t="s">
        <v>158</v>
      </c>
      <c r="BE138" s="177">
        <f>IF(N138="základná",J138,0)</f>
        <v>0</v>
      </c>
      <c r="BF138" s="177">
        <f>IF(N138="znížená",J138,0)</f>
        <v>0</v>
      </c>
      <c r="BG138" s="177">
        <f>IF(N138="zákl. prenesená",J138,0)</f>
        <v>0</v>
      </c>
      <c r="BH138" s="177">
        <f>IF(N138="zníž. prenesená",J138,0)</f>
        <v>0</v>
      </c>
      <c r="BI138" s="177">
        <f>IF(N138="nulová",J138,0)</f>
        <v>0</v>
      </c>
      <c r="BJ138" s="14" t="s">
        <v>91</v>
      </c>
      <c r="BK138" s="177">
        <f>ROUND(I138*H138,2)</f>
        <v>0</v>
      </c>
      <c r="BL138" s="14" t="s">
        <v>164</v>
      </c>
      <c r="BM138" s="176" t="s">
        <v>1129</v>
      </c>
    </row>
    <row r="139" spans="1:65" s="2" customFormat="1" ht="21.75" customHeight="1">
      <c r="A139" s="29"/>
      <c r="B139" s="163"/>
      <c r="C139" s="183" t="s">
        <v>185</v>
      </c>
      <c r="D139" s="183" t="s">
        <v>424</v>
      </c>
      <c r="E139" s="184" t="s">
        <v>515</v>
      </c>
      <c r="F139" s="185" t="s">
        <v>516</v>
      </c>
      <c r="G139" s="186" t="s">
        <v>163</v>
      </c>
      <c r="H139" s="187">
        <v>43.784999999999997</v>
      </c>
      <c r="I139" s="188"/>
      <c r="J139" s="189">
        <f>ROUND(I139*H139,2)</f>
        <v>0</v>
      </c>
      <c r="K139" s="253"/>
      <c r="L139" s="255"/>
      <c r="M139" s="254" t="s">
        <v>1</v>
      </c>
      <c r="N139" s="193" t="s">
        <v>44</v>
      </c>
      <c r="O139" s="55"/>
      <c r="P139" s="174">
        <f>O139*H139</f>
        <v>0</v>
      </c>
      <c r="Q139" s="174">
        <v>0</v>
      </c>
      <c r="R139" s="174">
        <f>Q139*H139</f>
        <v>0</v>
      </c>
      <c r="S139" s="174">
        <v>0</v>
      </c>
      <c r="T139" s="175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189</v>
      </c>
      <c r="AT139" s="176" t="s">
        <v>424</v>
      </c>
      <c r="AU139" s="176" t="s">
        <v>91</v>
      </c>
      <c r="AY139" s="14" t="s">
        <v>158</v>
      </c>
      <c r="BE139" s="177">
        <f>IF(N139="základná",J139,0)</f>
        <v>0</v>
      </c>
      <c r="BF139" s="177">
        <f>IF(N139="znížená",J139,0)</f>
        <v>0</v>
      </c>
      <c r="BG139" s="177">
        <f>IF(N139="zákl. prenesená",J139,0)</f>
        <v>0</v>
      </c>
      <c r="BH139" s="177">
        <f>IF(N139="zníž. prenesená",J139,0)</f>
        <v>0</v>
      </c>
      <c r="BI139" s="177">
        <f>IF(N139="nulová",J139,0)</f>
        <v>0</v>
      </c>
      <c r="BJ139" s="14" t="s">
        <v>91</v>
      </c>
      <c r="BK139" s="177">
        <f>ROUND(I139*H139,2)</f>
        <v>0</v>
      </c>
      <c r="BL139" s="14" t="s">
        <v>164</v>
      </c>
      <c r="BM139" s="176" t="s">
        <v>1130</v>
      </c>
    </row>
    <row r="140" spans="1:65" s="12" customFormat="1" ht="22.9" customHeight="1">
      <c r="B140" s="150"/>
      <c r="D140" s="151" t="s">
        <v>77</v>
      </c>
      <c r="E140" s="161" t="s">
        <v>650</v>
      </c>
      <c r="F140" s="161" t="s">
        <v>651</v>
      </c>
      <c r="I140" s="153"/>
      <c r="J140" s="162">
        <f>BK140</f>
        <v>0</v>
      </c>
      <c r="L140" s="150"/>
      <c r="M140" s="155"/>
      <c r="N140" s="156"/>
      <c r="O140" s="156"/>
      <c r="P140" s="157">
        <f>P141</f>
        <v>0</v>
      </c>
      <c r="Q140" s="156"/>
      <c r="R140" s="157">
        <f>R141</f>
        <v>0</v>
      </c>
      <c r="S140" s="156"/>
      <c r="T140" s="158">
        <f>T141</f>
        <v>0</v>
      </c>
      <c r="AR140" s="151" t="s">
        <v>85</v>
      </c>
      <c r="AT140" s="159" t="s">
        <v>77</v>
      </c>
      <c r="AU140" s="159" t="s">
        <v>85</v>
      </c>
      <c r="AY140" s="151" t="s">
        <v>158</v>
      </c>
      <c r="BK140" s="160">
        <f>BK141</f>
        <v>0</v>
      </c>
    </row>
    <row r="141" spans="1:65" s="2" customFormat="1" ht="21.75" customHeight="1">
      <c r="A141" s="29"/>
      <c r="B141" s="163"/>
      <c r="C141" s="164" t="s">
        <v>189</v>
      </c>
      <c r="D141" s="164" t="s">
        <v>160</v>
      </c>
      <c r="E141" s="165" t="s">
        <v>653</v>
      </c>
      <c r="F141" s="166" t="s">
        <v>654</v>
      </c>
      <c r="G141" s="167" t="s">
        <v>192</v>
      </c>
      <c r="H141" s="168">
        <v>2.827</v>
      </c>
      <c r="I141" s="169"/>
      <c r="J141" s="170">
        <f>ROUND(I141*H141,2)</f>
        <v>0</v>
      </c>
      <c r="K141" s="249"/>
      <c r="L141" s="251"/>
      <c r="M141" s="250" t="s">
        <v>1</v>
      </c>
      <c r="N141" s="173" t="s">
        <v>44</v>
      </c>
      <c r="O141" s="55"/>
      <c r="P141" s="174">
        <f>O141*H141</f>
        <v>0</v>
      </c>
      <c r="Q141" s="174">
        <v>0</v>
      </c>
      <c r="R141" s="174">
        <f>Q141*H141</f>
        <v>0</v>
      </c>
      <c r="S141" s="174">
        <v>0</v>
      </c>
      <c r="T141" s="175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164</v>
      </c>
      <c r="AT141" s="176" t="s">
        <v>160</v>
      </c>
      <c r="AU141" s="176" t="s">
        <v>91</v>
      </c>
      <c r="AY141" s="14" t="s">
        <v>158</v>
      </c>
      <c r="BE141" s="177">
        <f>IF(N141="základná",J141,0)</f>
        <v>0</v>
      </c>
      <c r="BF141" s="177">
        <f>IF(N141="znížená",J141,0)</f>
        <v>0</v>
      </c>
      <c r="BG141" s="177">
        <f>IF(N141="zákl. prenesená",J141,0)</f>
        <v>0</v>
      </c>
      <c r="BH141" s="177">
        <f>IF(N141="zníž. prenesená",J141,0)</f>
        <v>0</v>
      </c>
      <c r="BI141" s="177">
        <f>IF(N141="nulová",J141,0)</f>
        <v>0</v>
      </c>
      <c r="BJ141" s="14" t="s">
        <v>91</v>
      </c>
      <c r="BK141" s="177">
        <f>ROUND(I141*H141,2)</f>
        <v>0</v>
      </c>
      <c r="BL141" s="14" t="s">
        <v>164</v>
      </c>
      <c r="BM141" s="176" t="s">
        <v>1131</v>
      </c>
    </row>
    <row r="142" spans="1:65" s="12" customFormat="1" ht="25.9" customHeight="1">
      <c r="B142" s="150"/>
      <c r="D142" s="151" t="s">
        <v>77</v>
      </c>
      <c r="E142" s="152" t="s">
        <v>285</v>
      </c>
      <c r="F142" s="152" t="s">
        <v>286</v>
      </c>
      <c r="I142" s="153"/>
      <c r="J142" s="154">
        <f>BK142</f>
        <v>0</v>
      </c>
      <c r="L142" s="150"/>
      <c r="M142" s="155"/>
      <c r="N142" s="156"/>
      <c r="O142" s="156"/>
      <c r="P142" s="157">
        <f>P143+P151</f>
        <v>0</v>
      </c>
      <c r="Q142" s="156"/>
      <c r="R142" s="157">
        <f>R143+R151</f>
        <v>3.6744279</v>
      </c>
      <c r="S142" s="156"/>
      <c r="T142" s="158">
        <f>T143+T151</f>
        <v>0</v>
      </c>
      <c r="AR142" s="151" t="s">
        <v>91</v>
      </c>
      <c r="AT142" s="159" t="s">
        <v>77</v>
      </c>
      <c r="AU142" s="159" t="s">
        <v>78</v>
      </c>
      <c r="AY142" s="151" t="s">
        <v>158</v>
      </c>
      <c r="BK142" s="160">
        <f>BK143+BK151</f>
        <v>0</v>
      </c>
    </row>
    <row r="143" spans="1:65" s="12" customFormat="1" ht="22.9" customHeight="1">
      <c r="B143" s="150"/>
      <c r="D143" s="151" t="s">
        <v>77</v>
      </c>
      <c r="E143" s="161" t="s">
        <v>307</v>
      </c>
      <c r="F143" s="161" t="s">
        <v>308</v>
      </c>
      <c r="I143" s="153"/>
      <c r="J143" s="162">
        <f>BK143</f>
        <v>0</v>
      </c>
      <c r="L143" s="150"/>
      <c r="M143" s="155"/>
      <c r="N143" s="156"/>
      <c r="O143" s="156"/>
      <c r="P143" s="157">
        <f>SUM(P144:P150)</f>
        <v>0</v>
      </c>
      <c r="Q143" s="156"/>
      <c r="R143" s="157">
        <f>SUM(R144:R150)</f>
        <v>2.3620158</v>
      </c>
      <c r="S143" s="156"/>
      <c r="T143" s="158">
        <f>SUM(T144:T150)</f>
        <v>0</v>
      </c>
      <c r="AR143" s="151" t="s">
        <v>91</v>
      </c>
      <c r="AT143" s="159" t="s">
        <v>77</v>
      </c>
      <c r="AU143" s="159" t="s">
        <v>85</v>
      </c>
      <c r="AY143" s="151" t="s">
        <v>158</v>
      </c>
      <c r="BK143" s="160">
        <f>SUM(BK144:BK150)</f>
        <v>0</v>
      </c>
    </row>
    <row r="144" spans="1:65" s="2" customFormat="1" ht="16.5" customHeight="1">
      <c r="A144" s="29"/>
      <c r="B144" s="163"/>
      <c r="C144" s="164" t="s">
        <v>194</v>
      </c>
      <c r="D144" s="164" t="s">
        <v>160</v>
      </c>
      <c r="E144" s="165" t="s">
        <v>1132</v>
      </c>
      <c r="F144" s="166" t="s">
        <v>1133</v>
      </c>
      <c r="G144" s="167" t="s">
        <v>737</v>
      </c>
      <c r="H144" s="168">
        <v>1622</v>
      </c>
      <c r="I144" s="169"/>
      <c r="J144" s="170">
        <f t="shared" ref="J144:J150" si="0">ROUND(I144*H144,2)</f>
        <v>0</v>
      </c>
      <c r="K144" s="249"/>
      <c r="L144" s="251"/>
      <c r="M144" s="250" t="s">
        <v>1</v>
      </c>
      <c r="N144" s="173" t="s">
        <v>44</v>
      </c>
      <c r="O144" s="55"/>
      <c r="P144" s="174">
        <f t="shared" ref="P144:P150" si="1">O144*H144</f>
        <v>0</v>
      </c>
      <c r="Q144" s="174">
        <v>6.0000000000000002E-5</v>
      </c>
      <c r="R144" s="174">
        <f t="shared" ref="R144:R150" si="2">Q144*H144</f>
        <v>9.7320000000000004E-2</v>
      </c>
      <c r="S144" s="174">
        <v>0</v>
      </c>
      <c r="T144" s="175">
        <f t="shared" ref="T144:T150" si="3"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224</v>
      </c>
      <c r="AT144" s="176" t="s">
        <v>160</v>
      </c>
      <c r="AU144" s="176" t="s">
        <v>91</v>
      </c>
      <c r="AY144" s="14" t="s">
        <v>158</v>
      </c>
      <c r="BE144" s="177">
        <f t="shared" ref="BE144:BE150" si="4">IF(N144="základná",J144,0)</f>
        <v>0</v>
      </c>
      <c r="BF144" s="177">
        <f t="shared" ref="BF144:BF150" si="5">IF(N144="znížená",J144,0)</f>
        <v>0</v>
      </c>
      <c r="BG144" s="177">
        <f t="shared" ref="BG144:BG150" si="6">IF(N144="zákl. prenesená",J144,0)</f>
        <v>0</v>
      </c>
      <c r="BH144" s="177">
        <f t="shared" ref="BH144:BH150" si="7">IF(N144="zníž. prenesená",J144,0)</f>
        <v>0</v>
      </c>
      <c r="BI144" s="177">
        <f t="shared" ref="BI144:BI150" si="8">IF(N144="nulová",J144,0)</f>
        <v>0</v>
      </c>
      <c r="BJ144" s="14" t="s">
        <v>91</v>
      </c>
      <c r="BK144" s="177">
        <f t="shared" ref="BK144:BK150" si="9">ROUND(I144*H144,2)</f>
        <v>0</v>
      </c>
      <c r="BL144" s="14" t="s">
        <v>224</v>
      </c>
      <c r="BM144" s="176" t="s">
        <v>1134</v>
      </c>
    </row>
    <row r="145" spans="1:65" s="2" customFormat="1" ht="25.5" customHeight="1">
      <c r="A145" s="29"/>
      <c r="B145" s="163"/>
      <c r="C145" s="183" t="s">
        <v>199</v>
      </c>
      <c r="D145" s="183" t="s">
        <v>424</v>
      </c>
      <c r="E145" s="184" t="s">
        <v>1135</v>
      </c>
      <c r="F145" s="185" t="s">
        <v>940</v>
      </c>
      <c r="G145" s="186" t="s">
        <v>192</v>
      </c>
      <c r="H145" s="187">
        <v>1.865</v>
      </c>
      <c r="I145" s="188"/>
      <c r="J145" s="189">
        <f t="shared" si="0"/>
        <v>0</v>
      </c>
      <c r="K145" s="253"/>
      <c r="L145" s="255"/>
      <c r="M145" s="254" t="s">
        <v>1</v>
      </c>
      <c r="N145" s="193" t="s">
        <v>44</v>
      </c>
      <c r="O145" s="55"/>
      <c r="P145" s="174">
        <f t="shared" si="1"/>
        <v>0</v>
      </c>
      <c r="Q145" s="174">
        <v>1</v>
      </c>
      <c r="R145" s="174">
        <f t="shared" si="2"/>
        <v>1.865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293</v>
      </c>
      <c r="AT145" s="176" t="s">
        <v>424</v>
      </c>
      <c r="AU145" s="176" t="s">
        <v>91</v>
      </c>
      <c r="AY145" s="14" t="s">
        <v>158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91</v>
      </c>
      <c r="BK145" s="177">
        <f t="shared" si="9"/>
        <v>0</v>
      </c>
      <c r="BL145" s="14" t="s">
        <v>224</v>
      </c>
      <c r="BM145" s="176" t="s">
        <v>1136</v>
      </c>
    </row>
    <row r="146" spans="1:65" s="2" customFormat="1" ht="16.5" customHeight="1">
      <c r="A146" s="29"/>
      <c r="B146" s="163"/>
      <c r="C146" s="164" t="s">
        <v>203</v>
      </c>
      <c r="D146" s="164" t="s">
        <v>160</v>
      </c>
      <c r="E146" s="165" t="s">
        <v>1137</v>
      </c>
      <c r="F146" s="166" t="s">
        <v>1138</v>
      </c>
      <c r="G146" s="167" t="s">
        <v>737</v>
      </c>
      <c r="H146" s="168">
        <v>344.93</v>
      </c>
      <c r="I146" s="169"/>
      <c r="J146" s="170">
        <f t="shared" si="0"/>
        <v>0</v>
      </c>
      <c r="K146" s="249"/>
      <c r="L146" s="251"/>
      <c r="M146" s="250" t="s">
        <v>1</v>
      </c>
      <c r="N146" s="173" t="s">
        <v>44</v>
      </c>
      <c r="O146" s="55"/>
      <c r="P146" s="174">
        <f t="shared" si="1"/>
        <v>0</v>
      </c>
      <c r="Q146" s="174">
        <v>6.0000000000000002E-5</v>
      </c>
      <c r="R146" s="174">
        <f t="shared" si="2"/>
        <v>2.06958E-2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224</v>
      </c>
      <c r="AT146" s="176" t="s">
        <v>160</v>
      </c>
      <c r="AU146" s="176" t="s">
        <v>91</v>
      </c>
      <c r="AY146" s="14" t="s">
        <v>158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91</v>
      </c>
      <c r="BK146" s="177">
        <f t="shared" si="9"/>
        <v>0</v>
      </c>
      <c r="BL146" s="14" t="s">
        <v>224</v>
      </c>
      <c r="BM146" s="176" t="s">
        <v>1139</v>
      </c>
    </row>
    <row r="147" spans="1:65" s="2" customFormat="1" ht="30.75" customHeight="1">
      <c r="A147" s="29"/>
      <c r="B147" s="163"/>
      <c r="C147" s="183" t="s">
        <v>208</v>
      </c>
      <c r="D147" s="183" t="s">
        <v>424</v>
      </c>
      <c r="E147" s="184" t="s">
        <v>1140</v>
      </c>
      <c r="F147" s="185" t="s">
        <v>940</v>
      </c>
      <c r="G147" s="186" t="s">
        <v>192</v>
      </c>
      <c r="H147" s="187">
        <v>0.379</v>
      </c>
      <c r="I147" s="188"/>
      <c r="J147" s="189">
        <f t="shared" si="0"/>
        <v>0</v>
      </c>
      <c r="K147" s="253"/>
      <c r="L147" s="255"/>
      <c r="M147" s="254" t="s">
        <v>1</v>
      </c>
      <c r="N147" s="193" t="s">
        <v>44</v>
      </c>
      <c r="O147" s="55"/>
      <c r="P147" s="174">
        <f t="shared" si="1"/>
        <v>0</v>
      </c>
      <c r="Q147" s="174">
        <v>1</v>
      </c>
      <c r="R147" s="174">
        <f t="shared" si="2"/>
        <v>0.379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293</v>
      </c>
      <c r="AT147" s="176" t="s">
        <v>424</v>
      </c>
      <c r="AU147" s="176" t="s">
        <v>91</v>
      </c>
      <c r="AY147" s="14" t="s">
        <v>158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91</v>
      </c>
      <c r="BK147" s="177">
        <f t="shared" si="9"/>
        <v>0</v>
      </c>
      <c r="BL147" s="14" t="s">
        <v>224</v>
      </c>
      <c r="BM147" s="176" t="s">
        <v>1141</v>
      </c>
    </row>
    <row r="148" spans="1:65" s="2" customFormat="1" ht="16.5" customHeight="1">
      <c r="A148" s="29"/>
      <c r="B148" s="163"/>
      <c r="C148" s="164" t="s">
        <v>212</v>
      </c>
      <c r="D148" s="164" t="s">
        <v>160</v>
      </c>
      <c r="E148" s="165" t="s">
        <v>1142</v>
      </c>
      <c r="F148" s="166" t="s">
        <v>1143</v>
      </c>
      <c r="G148" s="167" t="s">
        <v>737</v>
      </c>
      <c r="H148" s="168">
        <v>1622</v>
      </c>
      <c r="I148" s="169"/>
      <c r="J148" s="170">
        <f t="shared" si="0"/>
        <v>0</v>
      </c>
      <c r="K148" s="249"/>
      <c r="L148" s="251"/>
      <c r="M148" s="250" t="s">
        <v>1</v>
      </c>
      <c r="N148" s="173" t="s">
        <v>44</v>
      </c>
      <c r="O148" s="55"/>
      <c r="P148" s="174">
        <f t="shared" si="1"/>
        <v>0</v>
      </c>
      <c r="Q148" s="174">
        <v>0</v>
      </c>
      <c r="R148" s="174">
        <f t="shared" si="2"/>
        <v>0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224</v>
      </c>
      <c r="AT148" s="176" t="s">
        <v>160</v>
      </c>
      <c r="AU148" s="176" t="s">
        <v>91</v>
      </c>
      <c r="AY148" s="14" t="s">
        <v>158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91</v>
      </c>
      <c r="BK148" s="177">
        <f t="shared" si="9"/>
        <v>0</v>
      </c>
      <c r="BL148" s="14" t="s">
        <v>224</v>
      </c>
      <c r="BM148" s="176" t="s">
        <v>1144</v>
      </c>
    </row>
    <row r="149" spans="1:65" s="2" customFormat="1" ht="16.5" customHeight="1">
      <c r="A149" s="29"/>
      <c r="B149" s="163"/>
      <c r="C149" s="164" t="s">
        <v>216</v>
      </c>
      <c r="D149" s="164" t="s">
        <v>160</v>
      </c>
      <c r="E149" s="165" t="s">
        <v>1145</v>
      </c>
      <c r="F149" s="166" t="s">
        <v>1146</v>
      </c>
      <c r="G149" s="167" t="s">
        <v>737</v>
      </c>
      <c r="H149" s="168">
        <v>344.93</v>
      </c>
      <c r="I149" s="169"/>
      <c r="J149" s="170">
        <f t="shared" si="0"/>
        <v>0</v>
      </c>
      <c r="K149" s="249"/>
      <c r="L149" s="251"/>
      <c r="M149" s="250" t="s">
        <v>1</v>
      </c>
      <c r="N149" s="173" t="s">
        <v>44</v>
      </c>
      <c r="O149" s="55"/>
      <c r="P149" s="174">
        <f t="shared" si="1"/>
        <v>0</v>
      </c>
      <c r="Q149" s="174">
        <v>0</v>
      </c>
      <c r="R149" s="174">
        <f t="shared" si="2"/>
        <v>0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224</v>
      </c>
      <c r="AT149" s="176" t="s">
        <v>160</v>
      </c>
      <c r="AU149" s="176" t="s">
        <v>91</v>
      </c>
      <c r="AY149" s="14" t="s">
        <v>158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91</v>
      </c>
      <c r="BK149" s="177">
        <f t="shared" si="9"/>
        <v>0</v>
      </c>
      <c r="BL149" s="14" t="s">
        <v>224</v>
      </c>
      <c r="BM149" s="176" t="s">
        <v>1147</v>
      </c>
    </row>
    <row r="150" spans="1:65" s="2" customFormat="1" ht="21.75" customHeight="1">
      <c r="A150" s="29"/>
      <c r="B150" s="163"/>
      <c r="C150" s="164" t="s">
        <v>220</v>
      </c>
      <c r="D150" s="164" t="s">
        <v>160</v>
      </c>
      <c r="E150" s="165" t="s">
        <v>958</v>
      </c>
      <c r="F150" s="166" t="s">
        <v>959</v>
      </c>
      <c r="G150" s="167" t="s">
        <v>764</v>
      </c>
      <c r="H150" s="198"/>
      <c r="I150" s="169"/>
      <c r="J150" s="170">
        <f t="shared" si="0"/>
        <v>0</v>
      </c>
      <c r="K150" s="249"/>
      <c r="L150" s="251"/>
      <c r="M150" s="250" t="s">
        <v>1</v>
      </c>
      <c r="N150" s="173" t="s">
        <v>44</v>
      </c>
      <c r="O150" s="55"/>
      <c r="P150" s="174">
        <f t="shared" si="1"/>
        <v>0</v>
      </c>
      <c r="Q150" s="174">
        <v>0</v>
      </c>
      <c r="R150" s="174">
        <f t="shared" si="2"/>
        <v>0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224</v>
      </c>
      <c r="AT150" s="176" t="s">
        <v>160</v>
      </c>
      <c r="AU150" s="176" t="s">
        <v>91</v>
      </c>
      <c r="AY150" s="14" t="s">
        <v>158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91</v>
      </c>
      <c r="BK150" s="177">
        <f t="shared" si="9"/>
        <v>0</v>
      </c>
      <c r="BL150" s="14" t="s">
        <v>224</v>
      </c>
      <c r="BM150" s="176" t="s">
        <v>1148</v>
      </c>
    </row>
    <row r="151" spans="1:65" s="12" customFormat="1" ht="22.9" customHeight="1">
      <c r="B151" s="150"/>
      <c r="D151" s="151" t="s">
        <v>77</v>
      </c>
      <c r="E151" s="161" t="s">
        <v>1149</v>
      </c>
      <c r="F151" s="161" t="s">
        <v>1150</v>
      </c>
      <c r="I151" s="153"/>
      <c r="J151" s="162">
        <f>BK151</f>
        <v>0</v>
      </c>
      <c r="L151" s="256"/>
      <c r="M151" s="156"/>
      <c r="N151" s="156"/>
      <c r="O151" s="156"/>
      <c r="P151" s="157">
        <f>SUM(P152:P155)</f>
        <v>0</v>
      </c>
      <c r="Q151" s="156"/>
      <c r="R151" s="157">
        <f>SUM(R152:R155)</f>
        <v>1.3124121</v>
      </c>
      <c r="S151" s="156"/>
      <c r="T151" s="158">
        <f>SUM(T152:T155)</f>
        <v>0</v>
      </c>
      <c r="AR151" s="151" t="s">
        <v>91</v>
      </c>
      <c r="AT151" s="159" t="s">
        <v>77</v>
      </c>
      <c r="AU151" s="159" t="s">
        <v>85</v>
      </c>
      <c r="AY151" s="151" t="s">
        <v>158</v>
      </c>
      <c r="BK151" s="160">
        <f>SUM(BK152:BK155)</f>
        <v>0</v>
      </c>
    </row>
    <row r="152" spans="1:65" s="2" customFormat="1" ht="16.5" customHeight="1">
      <c r="A152" s="29"/>
      <c r="B152" s="163"/>
      <c r="C152" s="164" t="s">
        <v>224</v>
      </c>
      <c r="D152" s="164" t="s">
        <v>160</v>
      </c>
      <c r="E152" s="165" t="s">
        <v>1151</v>
      </c>
      <c r="F152" s="166" t="s">
        <v>1152</v>
      </c>
      <c r="G152" s="167" t="s">
        <v>163</v>
      </c>
      <c r="H152" s="168">
        <v>8.234</v>
      </c>
      <c r="I152" s="169"/>
      <c r="J152" s="170">
        <f>ROUND(I152*H152,2)</f>
        <v>0</v>
      </c>
      <c r="K152" s="249"/>
      <c r="L152" s="251"/>
      <c r="M152" s="250" t="s">
        <v>1</v>
      </c>
      <c r="N152" s="173" t="s">
        <v>44</v>
      </c>
      <c r="O152" s="55"/>
      <c r="P152" s="174">
        <f>O152*H152</f>
        <v>0</v>
      </c>
      <c r="Q152" s="174">
        <v>5.2650000000000002E-2</v>
      </c>
      <c r="R152" s="174">
        <f>Q152*H152</f>
        <v>0.43352010000000002</v>
      </c>
      <c r="S152" s="174">
        <v>0</v>
      </c>
      <c r="T152" s="17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224</v>
      </c>
      <c r="AT152" s="176" t="s">
        <v>160</v>
      </c>
      <c r="AU152" s="176" t="s">
        <v>91</v>
      </c>
      <c r="AY152" s="14" t="s">
        <v>158</v>
      </c>
      <c r="BE152" s="177">
        <f>IF(N152="základná",J152,0)</f>
        <v>0</v>
      </c>
      <c r="BF152" s="177">
        <f>IF(N152="znížená",J152,0)</f>
        <v>0</v>
      </c>
      <c r="BG152" s="177">
        <f>IF(N152="zákl. prenesená",J152,0)</f>
        <v>0</v>
      </c>
      <c r="BH152" s="177">
        <f>IF(N152="zníž. prenesená",J152,0)</f>
        <v>0</v>
      </c>
      <c r="BI152" s="177">
        <f>IF(N152="nulová",J152,0)</f>
        <v>0</v>
      </c>
      <c r="BJ152" s="14" t="s">
        <v>91</v>
      </c>
      <c r="BK152" s="177">
        <f>ROUND(I152*H152,2)</f>
        <v>0</v>
      </c>
      <c r="BL152" s="14" t="s">
        <v>224</v>
      </c>
      <c r="BM152" s="176" t="s">
        <v>1153</v>
      </c>
    </row>
    <row r="153" spans="1:65" s="2" customFormat="1" ht="16.5" customHeight="1">
      <c r="A153" s="29"/>
      <c r="B153" s="163"/>
      <c r="C153" s="183" t="s">
        <v>228</v>
      </c>
      <c r="D153" s="183" t="s">
        <v>424</v>
      </c>
      <c r="E153" s="184" t="s">
        <v>1154</v>
      </c>
      <c r="F153" s="185" t="s">
        <v>1155</v>
      </c>
      <c r="G153" s="186" t="s">
        <v>163</v>
      </c>
      <c r="H153" s="187">
        <v>5.4509999999999996</v>
      </c>
      <c r="I153" s="188"/>
      <c r="J153" s="189">
        <f>ROUND(I153*H153,2)</f>
        <v>0</v>
      </c>
      <c r="K153" s="253"/>
      <c r="L153" s="255"/>
      <c r="M153" s="254" t="s">
        <v>1</v>
      </c>
      <c r="N153" s="193" t="s">
        <v>44</v>
      </c>
      <c r="O153" s="55"/>
      <c r="P153" s="174">
        <f>O153*H153</f>
        <v>0</v>
      </c>
      <c r="Q153" s="174">
        <v>0.112</v>
      </c>
      <c r="R153" s="174">
        <f>Q153*H153</f>
        <v>0.61051199999999994</v>
      </c>
      <c r="S153" s="174">
        <v>0</v>
      </c>
      <c r="T153" s="17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293</v>
      </c>
      <c r="AT153" s="176" t="s">
        <v>424</v>
      </c>
      <c r="AU153" s="176" t="s">
        <v>91</v>
      </c>
      <c r="AY153" s="14" t="s">
        <v>158</v>
      </c>
      <c r="BE153" s="177">
        <f>IF(N153="základná",J153,0)</f>
        <v>0</v>
      </c>
      <c r="BF153" s="177">
        <f>IF(N153="znížená",J153,0)</f>
        <v>0</v>
      </c>
      <c r="BG153" s="177">
        <f>IF(N153="zákl. prenesená",J153,0)</f>
        <v>0</v>
      </c>
      <c r="BH153" s="177">
        <f>IF(N153="zníž. prenesená",J153,0)</f>
        <v>0</v>
      </c>
      <c r="BI153" s="177">
        <f>IF(N153="nulová",J153,0)</f>
        <v>0</v>
      </c>
      <c r="BJ153" s="14" t="s">
        <v>91</v>
      </c>
      <c r="BK153" s="177">
        <f>ROUND(I153*H153,2)</f>
        <v>0</v>
      </c>
      <c r="BL153" s="14" t="s">
        <v>224</v>
      </c>
      <c r="BM153" s="176" t="s">
        <v>1156</v>
      </c>
    </row>
    <row r="154" spans="1:65" s="2" customFormat="1" ht="16.5" customHeight="1">
      <c r="A154" s="29"/>
      <c r="B154" s="163"/>
      <c r="C154" s="183" t="s">
        <v>233</v>
      </c>
      <c r="D154" s="183" t="s">
        <v>424</v>
      </c>
      <c r="E154" s="184" t="s">
        <v>1157</v>
      </c>
      <c r="F154" s="185" t="s">
        <v>1158</v>
      </c>
      <c r="G154" s="186" t="s">
        <v>163</v>
      </c>
      <c r="H154" s="187">
        <v>3.1949999999999998</v>
      </c>
      <c r="I154" s="188"/>
      <c r="J154" s="189">
        <f>ROUND(I154*H154,2)</f>
        <v>0</v>
      </c>
      <c r="K154" s="253"/>
      <c r="L154" s="255"/>
      <c r="M154" s="254" t="s">
        <v>1</v>
      </c>
      <c r="N154" s="193" t="s">
        <v>44</v>
      </c>
      <c r="O154" s="55"/>
      <c r="P154" s="174">
        <f>O154*H154</f>
        <v>0</v>
      </c>
      <c r="Q154" s="174">
        <v>8.4000000000000005E-2</v>
      </c>
      <c r="R154" s="174">
        <f>Q154*H154</f>
        <v>0.26838000000000001</v>
      </c>
      <c r="S154" s="174">
        <v>0</v>
      </c>
      <c r="T154" s="17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293</v>
      </c>
      <c r="AT154" s="176" t="s">
        <v>424</v>
      </c>
      <c r="AU154" s="176" t="s">
        <v>91</v>
      </c>
      <c r="AY154" s="14" t="s">
        <v>158</v>
      </c>
      <c r="BE154" s="177">
        <f>IF(N154="základná",J154,0)</f>
        <v>0</v>
      </c>
      <c r="BF154" s="177">
        <f>IF(N154="znížená",J154,0)</f>
        <v>0</v>
      </c>
      <c r="BG154" s="177">
        <f>IF(N154="zákl. prenesená",J154,0)</f>
        <v>0</v>
      </c>
      <c r="BH154" s="177">
        <f>IF(N154="zníž. prenesená",J154,0)</f>
        <v>0</v>
      </c>
      <c r="BI154" s="177">
        <f>IF(N154="nulová",J154,0)</f>
        <v>0</v>
      </c>
      <c r="BJ154" s="14" t="s">
        <v>91</v>
      </c>
      <c r="BK154" s="177">
        <f>ROUND(I154*H154,2)</f>
        <v>0</v>
      </c>
      <c r="BL154" s="14" t="s">
        <v>224</v>
      </c>
      <c r="BM154" s="176" t="s">
        <v>1159</v>
      </c>
    </row>
    <row r="155" spans="1:65" s="2" customFormat="1" ht="21.75" customHeight="1">
      <c r="A155" s="29"/>
      <c r="B155" s="163"/>
      <c r="C155" s="164" t="s">
        <v>237</v>
      </c>
      <c r="D155" s="164" t="s">
        <v>160</v>
      </c>
      <c r="E155" s="165" t="s">
        <v>1160</v>
      </c>
      <c r="F155" s="166" t="s">
        <v>1161</v>
      </c>
      <c r="G155" s="167" t="s">
        <v>764</v>
      </c>
      <c r="H155" s="198"/>
      <c r="I155" s="169"/>
      <c r="J155" s="170">
        <f>ROUND(I155*H155,2)</f>
        <v>0</v>
      </c>
      <c r="K155" s="249"/>
      <c r="L155" s="251"/>
      <c r="M155" s="250" t="s">
        <v>1</v>
      </c>
      <c r="N155" s="173" t="s">
        <v>44</v>
      </c>
      <c r="O155" s="55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224</v>
      </c>
      <c r="AT155" s="176" t="s">
        <v>160</v>
      </c>
      <c r="AU155" s="176" t="s">
        <v>91</v>
      </c>
      <c r="AY155" s="14" t="s">
        <v>158</v>
      </c>
      <c r="BE155" s="177">
        <f>IF(N155="základná",J155,0)</f>
        <v>0</v>
      </c>
      <c r="BF155" s="177">
        <f>IF(N155="znížená",J155,0)</f>
        <v>0</v>
      </c>
      <c r="BG155" s="177">
        <f>IF(N155="zákl. prenesená",J155,0)</f>
        <v>0</v>
      </c>
      <c r="BH155" s="177">
        <f>IF(N155="zníž. prenesená",J155,0)</f>
        <v>0</v>
      </c>
      <c r="BI155" s="177">
        <f>IF(N155="nulová",J155,0)</f>
        <v>0</v>
      </c>
      <c r="BJ155" s="14" t="s">
        <v>91</v>
      </c>
      <c r="BK155" s="177">
        <f>ROUND(I155*H155,2)</f>
        <v>0</v>
      </c>
      <c r="BL155" s="14" t="s">
        <v>224</v>
      </c>
      <c r="BM155" s="176" t="s">
        <v>1162</v>
      </c>
    </row>
    <row r="156" spans="1:65" s="12" customFormat="1" ht="25.9" customHeight="1">
      <c r="B156" s="150"/>
      <c r="D156" s="151" t="s">
        <v>77</v>
      </c>
      <c r="E156" s="152" t="s">
        <v>323</v>
      </c>
      <c r="F156" s="152" t="s">
        <v>324</v>
      </c>
      <c r="I156" s="153"/>
      <c r="J156" s="154">
        <f>BK156</f>
        <v>0</v>
      </c>
      <c r="L156" s="150"/>
      <c r="M156" s="155"/>
      <c r="N156" s="156"/>
      <c r="O156" s="156"/>
      <c r="P156" s="157">
        <f>P157</f>
        <v>0</v>
      </c>
      <c r="Q156" s="156"/>
      <c r="R156" s="157">
        <f>R157</f>
        <v>0</v>
      </c>
      <c r="S156" s="156"/>
      <c r="T156" s="158">
        <f>T157</f>
        <v>0</v>
      </c>
      <c r="AR156" s="151" t="s">
        <v>177</v>
      </c>
      <c r="AT156" s="159" t="s">
        <v>77</v>
      </c>
      <c r="AU156" s="159" t="s">
        <v>78</v>
      </c>
      <c r="AY156" s="151" t="s">
        <v>158</v>
      </c>
      <c r="BK156" s="160">
        <f>BK157</f>
        <v>0</v>
      </c>
    </row>
    <row r="157" spans="1:65" s="12" customFormat="1" ht="22.9" customHeight="1">
      <c r="B157" s="150"/>
      <c r="D157" s="151" t="s">
        <v>77</v>
      </c>
      <c r="E157" s="161" t="s">
        <v>1025</v>
      </c>
      <c r="F157" s="161" t="s">
        <v>1026</v>
      </c>
      <c r="I157" s="153"/>
      <c r="J157" s="162">
        <f>BK157</f>
        <v>0</v>
      </c>
      <c r="L157" s="150"/>
      <c r="M157" s="155"/>
      <c r="N157" s="156"/>
      <c r="O157" s="156"/>
      <c r="P157" s="157">
        <f>P158</f>
        <v>0</v>
      </c>
      <c r="Q157" s="156"/>
      <c r="R157" s="157">
        <f>R158</f>
        <v>0</v>
      </c>
      <c r="S157" s="156"/>
      <c r="T157" s="158">
        <f>T158</f>
        <v>0</v>
      </c>
      <c r="AR157" s="151" t="s">
        <v>177</v>
      </c>
      <c r="AT157" s="159" t="s">
        <v>77</v>
      </c>
      <c r="AU157" s="159" t="s">
        <v>85</v>
      </c>
      <c r="AY157" s="151" t="s">
        <v>158</v>
      </c>
      <c r="BK157" s="160">
        <f>BK158</f>
        <v>0</v>
      </c>
    </row>
    <row r="158" spans="1:65" s="2" customFormat="1" ht="33" customHeight="1">
      <c r="A158" s="29"/>
      <c r="B158" s="163"/>
      <c r="C158" s="164" t="s">
        <v>7</v>
      </c>
      <c r="D158" s="164" t="s">
        <v>160</v>
      </c>
      <c r="E158" s="165" t="s">
        <v>1028</v>
      </c>
      <c r="F158" s="166" t="s">
        <v>1029</v>
      </c>
      <c r="G158" s="167" t="s">
        <v>1203</v>
      </c>
      <c r="H158" s="168">
        <v>1</v>
      </c>
      <c r="I158" s="169"/>
      <c r="J158" s="170">
        <f>ROUND(I158*H158,2)</f>
        <v>0</v>
      </c>
      <c r="K158" s="171"/>
      <c r="L158" s="30"/>
      <c r="M158" s="178" t="s">
        <v>1</v>
      </c>
      <c r="N158" s="179" t="s">
        <v>44</v>
      </c>
      <c r="O158" s="180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329</v>
      </c>
      <c r="AT158" s="176" t="s">
        <v>160</v>
      </c>
      <c r="AU158" s="176" t="s">
        <v>91</v>
      </c>
      <c r="AY158" s="14" t="s">
        <v>158</v>
      </c>
      <c r="BE158" s="177">
        <f>IF(N158="základná",J158,0)</f>
        <v>0</v>
      </c>
      <c r="BF158" s="177">
        <f>IF(N158="znížená",J158,0)</f>
        <v>0</v>
      </c>
      <c r="BG158" s="177">
        <f>IF(N158="zákl. prenesená",J158,0)</f>
        <v>0</v>
      </c>
      <c r="BH158" s="177">
        <f>IF(N158="zníž. prenesená",J158,0)</f>
        <v>0</v>
      </c>
      <c r="BI158" s="177">
        <f>IF(N158="nulová",J158,0)</f>
        <v>0</v>
      </c>
      <c r="BJ158" s="14" t="s">
        <v>91</v>
      </c>
      <c r="BK158" s="177">
        <f>ROUND(I158*H158,2)</f>
        <v>0</v>
      </c>
      <c r="BL158" s="14" t="s">
        <v>329</v>
      </c>
      <c r="BM158" s="176" t="s">
        <v>1163</v>
      </c>
    </row>
    <row r="159" spans="1:65" s="2" customFormat="1" ht="6.95" customHeight="1">
      <c r="A159" s="29"/>
      <c r="B159" s="44"/>
      <c r="C159" s="45"/>
      <c r="D159" s="45"/>
      <c r="E159" s="45"/>
      <c r="F159" s="45"/>
      <c r="G159" s="45"/>
      <c r="H159" s="45"/>
      <c r="I159" s="122"/>
      <c r="J159" s="45"/>
      <c r="K159" s="45"/>
      <c r="L159" s="30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autoFilter ref="C128:K158" xr:uid="{00000000-0009-0000-0000-000005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5"/>
  <sheetViews>
    <sheetView showGridLines="0" topLeftCell="A124" workbookViewId="0">
      <selection activeCell="I135" sqref="I13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1.5" style="95" customWidth="1"/>
    <col min="10" max="10" width="14.33203125" style="1" customWidth="1"/>
    <col min="11" max="11" width="20.1640625" style="1" hidden="1" customWidth="1"/>
    <col min="12" max="12" width="13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107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1164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9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9" t="s">
        <v>21</v>
      </c>
      <c r="J12" s="52" t="str">
        <f>'Rekapitulácia stavby'!AN8</f>
        <v>17.4.2020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9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9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9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16"/>
      <c r="G18" s="216"/>
      <c r="H18" s="216"/>
      <c r="I18" s="99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9" t="s">
        <v>24</v>
      </c>
      <c r="J20" s="22" t="s">
        <v>30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31</v>
      </c>
      <c r="F21" s="29"/>
      <c r="G21" s="29"/>
      <c r="H21" s="29"/>
      <c r="I21" s="99" t="s">
        <v>26</v>
      </c>
      <c r="J21" s="22" t="s">
        <v>32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9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1165</v>
      </c>
      <c r="F24" s="29"/>
      <c r="G24" s="29"/>
      <c r="H24" s="29"/>
      <c r="I24" s="99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35.25" customHeight="1">
      <c r="A27" s="100"/>
      <c r="B27" s="101"/>
      <c r="C27" s="100"/>
      <c r="D27" s="100"/>
      <c r="E27" s="221" t="s">
        <v>37</v>
      </c>
      <c r="F27" s="221"/>
      <c r="G27" s="221"/>
      <c r="H27" s="221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38</v>
      </c>
      <c r="E30" s="29"/>
      <c r="F30" s="29"/>
      <c r="G30" s="29"/>
      <c r="H30" s="29"/>
      <c r="I30" s="98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106" t="s">
        <v>39</v>
      </c>
      <c r="J32" s="33" t="s">
        <v>41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42</v>
      </c>
      <c r="E33" s="24" t="s">
        <v>43</v>
      </c>
      <c r="F33" s="108">
        <f>ROUND((SUM(BE118:BE144)),  2)</f>
        <v>0</v>
      </c>
      <c r="G33" s="29"/>
      <c r="H33" s="29"/>
      <c r="I33" s="109">
        <v>0.2</v>
      </c>
      <c r="J33" s="108">
        <f>ROUND(((SUM(BE118:BE144))*I33),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108">
        <f>ROUND((SUM(BF118:BF144)),  2)</f>
        <v>0</v>
      </c>
      <c r="G34" s="29"/>
      <c r="H34" s="29"/>
      <c r="I34" s="109">
        <v>0.2</v>
      </c>
      <c r="J34" s="108">
        <f>ROUND(((SUM(BF118:BF144))*I34),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108">
        <f>ROUND((SUM(BG118:BG144)),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108">
        <f>ROUND((SUM(BH118:BH144)),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8">
        <f>ROUND((SUM(BI118:BI144)),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48</v>
      </c>
      <c r="E39" s="57"/>
      <c r="F39" s="57"/>
      <c r="G39" s="112" t="s">
        <v>49</v>
      </c>
      <c r="H39" s="113" t="s">
        <v>50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02 - Vzduchotechnika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k.ú. Trnava, p.č. 8812/6, 8812/1</v>
      </c>
      <c r="G89" s="29"/>
      <c r="H89" s="29"/>
      <c r="I89" s="99" t="s">
        <v>21</v>
      </c>
      <c r="J89" s="52" t="str">
        <f>IF(J12="","",J12)</f>
        <v>17.4.2020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Trnava, Hlavná 1, 91771 Trnava</v>
      </c>
      <c r="G91" s="29"/>
      <c r="H91" s="29"/>
      <c r="I91" s="99" t="s">
        <v>29</v>
      </c>
      <c r="J91" s="27" t="str">
        <f>E21</f>
        <v>alfaPROJEKT,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9" t="s">
        <v>34</v>
      </c>
      <c r="J92" s="27" t="str">
        <f>E24</f>
        <v>ext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130</v>
      </c>
      <c r="D94" s="110"/>
      <c r="E94" s="110"/>
      <c r="F94" s="110"/>
      <c r="G94" s="110"/>
      <c r="H94" s="110"/>
      <c r="I94" s="125"/>
      <c r="J94" s="126" t="s">
        <v>131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132</v>
      </c>
      <c r="D96" s="29"/>
      <c r="E96" s="29"/>
      <c r="F96" s="29"/>
      <c r="G96" s="29"/>
      <c r="H96" s="29"/>
      <c r="I96" s="98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133</v>
      </c>
    </row>
    <row r="97" spans="1:31" s="9" customFormat="1" ht="24.95" customHeight="1">
      <c r="B97" s="128"/>
      <c r="D97" s="129" t="s">
        <v>137</v>
      </c>
      <c r="E97" s="130"/>
      <c r="F97" s="130"/>
      <c r="G97" s="130"/>
      <c r="H97" s="130"/>
      <c r="I97" s="131"/>
      <c r="J97" s="132">
        <f>J119</f>
        <v>0</v>
      </c>
      <c r="L97" s="128"/>
    </row>
    <row r="98" spans="1:31" s="10" customFormat="1" ht="19.899999999999999" customHeight="1">
      <c r="B98" s="133"/>
      <c r="D98" s="134" t="s">
        <v>1166</v>
      </c>
      <c r="E98" s="135"/>
      <c r="F98" s="135"/>
      <c r="G98" s="135"/>
      <c r="H98" s="135"/>
      <c r="I98" s="136"/>
      <c r="J98" s="137">
        <f>J120</f>
        <v>0</v>
      </c>
      <c r="L98" s="13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8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22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23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144</v>
      </c>
      <c r="D105" s="29"/>
      <c r="E105" s="29"/>
      <c r="F105" s="29"/>
      <c r="G105" s="29"/>
      <c r="H105" s="29"/>
      <c r="I105" s="98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8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15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3.25" customHeight="1">
      <c r="A108" s="29"/>
      <c r="B108" s="30"/>
      <c r="C108" s="29"/>
      <c r="D108" s="29"/>
      <c r="E108" s="245" t="str">
        <f>E7</f>
        <v>Rekonštrukcia miestnej komunikácie Zelený kríčok, PD - Verejné WC s kioskom</v>
      </c>
      <c r="F108" s="246"/>
      <c r="G108" s="246"/>
      <c r="H108" s="246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125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06" t="str">
        <f>E9</f>
        <v>02 - Vzduchotechnika</v>
      </c>
      <c r="F110" s="244"/>
      <c r="G110" s="244"/>
      <c r="H110" s="244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19</v>
      </c>
      <c r="D112" s="29"/>
      <c r="E112" s="29"/>
      <c r="F112" s="22" t="str">
        <f>F12</f>
        <v>k.ú. Trnava, p.č. 8812/6, 8812/1</v>
      </c>
      <c r="G112" s="29"/>
      <c r="H112" s="29"/>
      <c r="I112" s="99" t="s">
        <v>21</v>
      </c>
      <c r="J112" s="52" t="str">
        <f>IF(J12="","",J12)</f>
        <v>17.4.2020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5.7" customHeight="1">
      <c r="A114" s="29"/>
      <c r="B114" s="30"/>
      <c r="C114" s="24" t="s">
        <v>23</v>
      </c>
      <c r="D114" s="29"/>
      <c r="E114" s="29"/>
      <c r="F114" s="22" t="str">
        <f>E15</f>
        <v>Mesto Trnava, Hlavná 1, 91771 Trnava</v>
      </c>
      <c r="G114" s="29"/>
      <c r="H114" s="29"/>
      <c r="I114" s="99" t="s">
        <v>29</v>
      </c>
      <c r="J114" s="27" t="str">
        <f>E21</f>
        <v>alfaPROJEKT,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99" t="s">
        <v>34</v>
      </c>
      <c r="J115" s="27" t="str">
        <f>E24</f>
        <v>ext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>
      <c r="A117" s="138"/>
      <c r="B117" s="139"/>
      <c r="C117" s="140" t="s">
        <v>145</v>
      </c>
      <c r="D117" s="141" t="s">
        <v>63</v>
      </c>
      <c r="E117" s="141" t="s">
        <v>59</v>
      </c>
      <c r="F117" s="141" t="s">
        <v>60</v>
      </c>
      <c r="G117" s="141" t="s">
        <v>146</v>
      </c>
      <c r="H117" s="141" t="s">
        <v>147</v>
      </c>
      <c r="I117" s="142" t="s">
        <v>148</v>
      </c>
      <c r="J117" s="143" t="s">
        <v>131</v>
      </c>
      <c r="K117" s="144" t="s">
        <v>149</v>
      </c>
      <c r="L117" s="248" t="s">
        <v>2590</v>
      </c>
      <c r="M117" s="60" t="s">
        <v>1</v>
      </c>
      <c r="N117" s="60" t="s">
        <v>42</v>
      </c>
      <c r="O117" s="60" t="s">
        <v>150</v>
      </c>
      <c r="P117" s="60" t="s">
        <v>151</v>
      </c>
      <c r="Q117" s="60" t="s">
        <v>152</v>
      </c>
      <c r="R117" s="60" t="s">
        <v>153</v>
      </c>
      <c r="S117" s="60" t="s">
        <v>154</v>
      </c>
      <c r="T117" s="61" t="s">
        <v>155</v>
      </c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</row>
    <row r="118" spans="1:65" s="2" customFormat="1" ht="22.9" customHeight="1">
      <c r="A118" s="29"/>
      <c r="B118" s="30"/>
      <c r="C118" s="66" t="s">
        <v>132</v>
      </c>
      <c r="D118" s="29"/>
      <c r="E118" s="29"/>
      <c r="F118" s="29"/>
      <c r="G118" s="29"/>
      <c r="H118" s="29"/>
      <c r="I118" s="98"/>
      <c r="J118" s="146">
        <f>BK118</f>
        <v>0</v>
      </c>
      <c r="K118" s="29"/>
      <c r="L118" s="30"/>
      <c r="M118" s="62"/>
      <c r="N118" s="53"/>
      <c r="O118" s="63"/>
      <c r="P118" s="147">
        <f>P119</f>
        <v>0</v>
      </c>
      <c r="Q118" s="63"/>
      <c r="R118" s="147">
        <f>R119</f>
        <v>0.31640000000000001</v>
      </c>
      <c r="S118" s="63"/>
      <c r="T118" s="148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77</v>
      </c>
      <c r="AU118" s="14" t="s">
        <v>133</v>
      </c>
      <c r="BK118" s="149">
        <f>BK119</f>
        <v>0</v>
      </c>
    </row>
    <row r="119" spans="1:65" s="12" customFormat="1" ht="25.9" customHeight="1">
      <c r="B119" s="150"/>
      <c r="D119" s="151" t="s">
        <v>77</v>
      </c>
      <c r="E119" s="152" t="s">
        <v>285</v>
      </c>
      <c r="F119" s="152" t="s">
        <v>286</v>
      </c>
      <c r="I119" s="153"/>
      <c r="J119" s="154">
        <f>BK119</f>
        <v>0</v>
      </c>
      <c r="L119" s="150"/>
      <c r="M119" s="155"/>
      <c r="N119" s="156"/>
      <c r="O119" s="156"/>
      <c r="P119" s="157">
        <f>P120</f>
        <v>0</v>
      </c>
      <c r="Q119" s="156"/>
      <c r="R119" s="157">
        <f>R120</f>
        <v>0.31640000000000001</v>
      </c>
      <c r="S119" s="156"/>
      <c r="T119" s="158">
        <f>T120</f>
        <v>0</v>
      </c>
      <c r="AR119" s="151" t="s">
        <v>91</v>
      </c>
      <c r="AT119" s="159" t="s">
        <v>77</v>
      </c>
      <c r="AU119" s="159" t="s">
        <v>78</v>
      </c>
      <c r="AY119" s="151" t="s">
        <v>158</v>
      </c>
      <c r="BK119" s="160">
        <f>BK120</f>
        <v>0</v>
      </c>
    </row>
    <row r="120" spans="1:65" s="12" customFormat="1" ht="22.9" customHeight="1">
      <c r="B120" s="150"/>
      <c r="D120" s="151" t="s">
        <v>77</v>
      </c>
      <c r="E120" s="161" t="s">
        <v>696</v>
      </c>
      <c r="F120" s="161" t="s">
        <v>318</v>
      </c>
      <c r="I120" s="153"/>
      <c r="J120" s="162">
        <f>BK120</f>
        <v>0</v>
      </c>
      <c r="L120" s="150"/>
      <c r="M120" s="155"/>
      <c r="N120" s="156"/>
      <c r="O120" s="156"/>
      <c r="P120" s="157">
        <f>SUM(P121:P144)</f>
        <v>0</v>
      </c>
      <c r="Q120" s="156"/>
      <c r="R120" s="157">
        <f>SUM(R121:R144)</f>
        <v>0.31640000000000001</v>
      </c>
      <c r="S120" s="156"/>
      <c r="T120" s="158">
        <f>SUM(T121:T144)</f>
        <v>0</v>
      </c>
      <c r="AR120" s="151" t="s">
        <v>164</v>
      </c>
      <c r="AT120" s="159" t="s">
        <v>77</v>
      </c>
      <c r="AU120" s="159" t="s">
        <v>85</v>
      </c>
      <c r="AY120" s="151" t="s">
        <v>158</v>
      </c>
      <c r="BK120" s="160">
        <f>SUM(BK121:BK144)</f>
        <v>0</v>
      </c>
    </row>
    <row r="121" spans="1:65" s="2" customFormat="1" ht="16.5" customHeight="1">
      <c r="A121" s="29"/>
      <c r="B121" s="163"/>
      <c r="C121" s="164" t="s">
        <v>85</v>
      </c>
      <c r="D121" s="164" t="s">
        <v>160</v>
      </c>
      <c r="E121" s="165" t="s">
        <v>1167</v>
      </c>
      <c r="F121" s="166" t="s">
        <v>1168</v>
      </c>
      <c r="G121" s="167" t="s">
        <v>231</v>
      </c>
      <c r="H121" s="168">
        <v>1</v>
      </c>
      <c r="I121" s="169"/>
      <c r="J121" s="170">
        <f t="shared" ref="J121:J144" si="0">ROUND(I121*H121,2)</f>
        <v>0</v>
      </c>
      <c r="K121" s="249"/>
      <c r="L121" s="251"/>
      <c r="M121" s="250" t="s">
        <v>1</v>
      </c>
      <c r="N121" s="173" t="s">
        <v>44</v>
      </c>
      <c r="O121" s="55"/>
      <c r="P121" s="174">
        <f t="shared" ref="P121:P144" si="1">O121*H121</f>
        <v>0</v>
      </c>
      <c r="Q121" s="174">
        <v>0</v>
      </c>
      <c r="R121" s="174">
        <f t="shared" ref="R121:R144" si="2">Q121*H121</f>
        <v>0</v>
      </c>
      <c r="S121" s="174">
        <v>0</v>
      </c>
      <c r="T121" s="175">
        <f t="shared" ref="T121:T144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6" t="s">
        <v>224</v>
      </c>
      <c r="AT121" s="176" t="s">
        <v>160</v>
      </c>
      <c r="AU121" s="176" t="s">
        <v>91</v>
      </c>
      <c r="AY121" s="14" t="s">
        <v>158</v>
      </c>
      <c r="BE121" s="177">
        <f t="shared" ref="BE121:BE144" si="4">IF(N121="základná",J121,0)</f>
        <v>0</v>
      </c>
      <c r="BF121" s="177">
        <f t="shared" ref="BF121:BF144" si="5">IF(N121="znížená",J121,0)</f>
        <v>0</v>
      </c>
      <c r="BG121" s="177">
        <f t="shared" ref="BG121:BG144" si="6">IF(N121="zákl. prenesená",J121,0)</f>
        <v>0</v>
      </c>
      <c r="BH121" s="177">
        <f t="shared" ref="BH121:BH144" si="7">IF(N121="zníž. prenesená",J121,0)</f>
        <v>0</v>
      </c>
      <c r="BI121" s="177">
        <f t="shared" ref="BI121:BI144" si="8">IF(N121="nulová",J121,0)</f>
        <v>0</v>
      </c>
      <c r="BJ121" s="14" t="s">
        <v>91</v>
      </c>
      <c r="BK121" s="177">
        <f t="shared" ref="BK121:BK144" si="9">ROUND(I121*H121,2)</f>
        <v>0</v>
      </c>
      <c r="BL121" s="14" t="s">
        <v>224</v>
      </c>
      <c r="BM121" s="176" t="s">
        <v>1169</v>
      </c>
    </row>
    <row r="122" spans="1:65" s="2" customFormat="1" ht="33" customHeight="1">
      <c r="A122" s="29"/>
      <c r="B122" s="163"/>
      <c r="C122" s="183" t="s">
        <v>91</v>
      </c>
      <c r="D122" s="183" t="s">
        <v>424</v>
      </c>
      <c r="E122" s="184" t="s">
        <v>1170</v>
      </c>
      <c r="F122" s="185" t="s">
        <v>2503</v>
      </c>
      <c r="G122" s="186" t="s">
        <v>231</v>
      </c>
      <c r="H122" s="187">
        <v>1</v>
      </c>
      <c r="I122" s="188"/>
      <c r="J122" s="189">
        <f t="shared" si="0"/>
        <v>0</v>
      </c>
      <c r="K122" s="253"/>
      <c r="L122" s="255"/>
      <c r="M122" s="254" t="s">
        <v>1</v>
      </c>
      <c r="N122" s="193" t="s">
        <v>44</v>
      </c>
      <c r="O122" s="55"/>
      <c r="P122" s="174">
        <f t="shared" si="1"/>
        <v>0</v>
      </c>
      <c r="Q122" s="174">
        <v>0</v>
      </c>
      <c r="R122" s="174">
        <f t="shared" si="2"/>
        <v>0</v>
      </c>
      <c r="S122" s="174">
        <v>0</v>
      </c>
      <c r="T122" s="175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6" t="s">
        <v>293</v>
      </c>
      <c r="AT122" s="176" t="s">
        <v>424</v>
      </c>
      <c r="AU122" s="176" t="s">
        <v>91</v>
      </c>
      <c r="AY122" s="14" t="s">
        <v>158</v>
      </c>
      <c r="BE122" s="177">
        <f t="shared" si="4"/>
        <v>0</v>
      </c>
      <c r="BF122" s="177">
        <f t="shared" si="5"/>
        <v>0</v>
      </c>
      <c r="BG122" s="177">
        <f t="shared" si="6"/>
        <v>0</v>
      </c>
      <c r="BH122" s="177">
        <f t="shared" si="7"/>
        <v>0</v>
      </c>
      <c r="BI122" s="177">
        <f t="shared" si="8"/>
        <v>0</v>
      </c>
      <c r="BJ122" s="14" t="s">
        <v>91</v>
      </c>
      <c r="BK122" s="177">
        <f t="shared" si="9"/>
        <v>0</v>
      </c>
      <c r="BL122" s="14" t="s">
        <v>224</v>
      </c>
      <c r="BM122" s="176" t="s">
        <v>1171</v>
      </c>
    </row>
    <row r="123" spans="1:65" s="2" customFormat="1" ht="16.5" customHeight="1">
      <c r="A123" s="29"/>
      <c r="B123" s="163"/>
      <c r="C123" s="164" t="s">
        <v>170</v>
      </c>
      <c r="D123" s="164" t="s">
        <v>160</v>
      </c>
      <c r="E123" s="165" t="s">
        <v>1172</v>
      </c>
      <c r="F123" s="166" t="s">
        <v>1173</v>
      </c>
      <c r="G123" s="167" t="s">
        <v>231</v>
      </c>
      <c r="H123" s="168">
        <v>1</v>
      </c>
      <c r="I123" s="169"/>
      <c r="J123" s="170">
        <f t="shared" si="0"/>
        <v>0</v>
      </c>
      <c r="K123" s="249"/>
      <c r="L123" s="251"/>
      <c r="M123" s="250" t="s">
        <v>1</v>
      </c>
      <c r="N123" s="173" t="s">
        <v>44</v>
      </c>
      <c r="O123" s="55"/>
      <c r="P123" s="174">
        <f t="shared" si="1"/>
        <v>0</v>
      </c>
      <c r="Q123" s="174">
        <v>0</v>
      </c>
      <c r="R123" s="174">
        <f t="shared" si="2"/>
        <v>0</v>
      </c>
      <c r="S123" s="174">
        <v>0</v>
      </c>
      <c r="T123" s="175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6" t="s">
        <v>224</v>
      </c>
      <c r="AT123" s="176" t="s">
        <v>160</v>
      </c>
      <c r="AU123" s="176" t="s">
        <v>91</v>
      </c>
      <c r="AY123" s="14" t="s">
        <v>158</v>
      </c>
      <c r="BE123" s="177">
        <f t="shared" si="4"/>
        <v>0</v>
      </c>
      <c r="BF123" s="177">
        <f t="shared" si="5"/>
        <v>0</v>
      </c>
      <c r="BG123" s="177">
        <f t="shared" si="6"/>
        <v>0</v>
      </c>
      <c r="BH123" s="177">
        <f t="shared" si="7"/>
        <v>0</v>
      </c>
      <c r="BI123" s="177">
        <f t="shared" si="8"/>
        <v>0</v>
      </c>
      <c r="BJ123" s="14" t="s">
        <v>91</v>
      </c>
      <c r="BK123" s="177">
        <f t="shared" si="9"/>
        <v>0</v>
      </c>
      <c r="BL123" s="14" t="s">
        <v>224</v>
      </c>
      <c r="BM123" s="176" t="s">
        <v>1174</v>
      </c>
    </row>
    <row r="124" spans="1:65" s="2" customFormat="1" ht="31.5" customHeight="1">
      <c r="A124" s="29"/>
      <c r="B124" s="163"/>
      <c r="C124" s="183" t="s">
        <v>164</v>
      </c>
      <c r="D124" s="183" t="s">
        <v>424</v>
      </c>
      <c r="E124" s="184" t="s">
        <v>1175</v>
      </c>
      <c r="F124" s="185" t="s">
        <v>2504</v>
      </c>
      <c r="G124" s="186" t="s">
        <v>231</v>
      </c>
      <c r="H124" s="187">
        <v>1</v>
      </c>
      <c r="I124" s="188"/>
      <c r="J124" s="189">
        <f t="shared" si="0"/>
        <v>0</v>
      </c>
      <c r="K124" s="253"/>
      <c r="L124" s="255"/>
      <c r="M124" s="254" t="s">
        <v>1</v>
      </c>
      <c r="N124" s="193" t="s">
        <v>44</v>
      </c>
      <c r="O124" s="55"/>
      <c r="P124" s="174">
        <f t="shared" si="1"/>
        <v>0</v>
      </c>
      <c r="Q124" s="174">
        <v>0</v>
      </c>
      <c r="R124" s="174">
        <f t="shared" si="2"/>
        <v>0</v>
      </c>
      <c r="S124" s="174">
        <v>0</v>
      </c>
      <c r="T124" s="175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6" t="s">
        <v>293</v>
      </c>
      <c r="AT124" s="176" t="s">
        <v>424</v>
      </c>
      <c r="AU124" s="176" t="s">
        <v>91</v>
      </c>
      <c r="AY124" s="14" t="s">
        <v>158</v>
      </c>
      <c r="BE124" s="177">
        <f t="shared" si="4"/>
        <v>0</v>
      </c>
      <c r="BF124" s="177">
        <f t="shared" si="5"/>
        <v>0</v>
      </c>
      <c r="BG124" s="177">
        <f t="shared" si="6"/>
        <v>0</v>
      </c>
      <c r="BH124" s="177">
        <f t="shared" si="7"/>
        <v>0</v>
      </c>
      <c r="BI124" s="177">
        <f t="shared" si="8"/>
        <v>0</v>
      </c>
      <c r="BJ124" s="14" t="s">
        <v>91</v>
      </c>
      <c r="BK124" s="177">
        <f t="shared" si="9"/>
        <v>0</v>
      </c>
      <c r="BL124" s="14" t="s">
        <v>224</v>
      </c>
      <c r="BM124" s="176" t="s">
        <v>1176</v>
      </c>
    </row>
    <row r="125" spans="1:65" s="2" customFormat="1" ht="16.5" customHeight="1">
      <c r="A125" s="29"/>
      <c r="B125" s="163"/>
      <c r="C125" s="164" t="s">
        <v>177</v>
      </c>
      <c r="D125" s="164" t="s">
        <v>160</v>
      </c>
      <c r="E125" s="165" t="s">
        <v>1177</v>
      </c>
      <c r="F125" s="166" t="s">
        <v>1178</v>
      </c>
      <c r="G125" s="167" t="s">
        <v>231</v>
      </c>
      <c r="H125" s="168">
        <v>2</v>
      </c>
      <c r="I125" s="169"/>
      <c r="J125" s="170">
        <f t="shared" si="0"/>
        <v>0</v>
      </c>
      <c r="K125" s="249"/>
      <c r="L125" s="251"/>
      <c r="M125" s="250" t="s">
        <v>1</v>
      </c>
      <c r="N125" s="173" t="s">
        <v>44</v>
      </c>
      <c r="O125" s="55"/>
      <c r="P125" s="174">
        <f t="shared" si="1"/>
        <v>0</v>
      </c>
      <c r="Q125" s="174">
        <v>0</v>
      </c>
      <c r="R125" s="174">
        <f t="shared" si="2"/>
        <v>0</v>
      </c>
      <c r="S125" s="174">
        <v>0</v>
      </c>
      <c r="T125" s="175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6" t="s">
        <v>224</v>
      </c>
      <c r="AT125" s="176" t="s">
        <v>160</v>
      </c>
      <c r="AU125" s="176" t="s">
        <v>91</v>
      </c>
      <c r="AY125" s="14" t="s">
        <v>158</v>
      </c>
      <c r="BE125" s="177">
        <f t="shared" si="4"/>
        <v>0</v>
      </c>
      <c r="BF125" s="177">
        <f t="shared" si="5"/>
        <v>0</v>
      </c>
      <c r="BG125" s="177">
        <f t="shared" si="6"/>
        <v>0</v>
      </c>
      <c r="BH125" s="177">
        <f t="shared" si="7"/>
        <v>0</v>
      </c>
      <c r="BI125" s="177">
        <f t="shared" si="8"/>
        <v>0</v>
      </c>
      <c r="BJ125" s="14" t="s">
        <v>91</v>
      </c>
      <c r="BK125" s="177">
        <f t="shared" si="9"/>
        <v>0</v>
      </c>
      <c r="BL125" s="14" t="s">
        <v>224</v>
      </c>
      <c r="BM125" s="176" t="s">
        <v>1179</v>
      </c>
    </row>
    <row r="126" spans="1:65" s="2" customFormat="1" ht="16.5" customHeight="1">
      <c r="A126" s="29"/>
      <c r="B126" s="163"/>
      <c r="C126" s="183" t="s">
        <v>181</v>
      </c>
      <c r="D126" s="183" t="s">
        <v>424</v>
      </c>
      <c r="E126" s="184" t="s">
        <v>1180</v>
      </c>
      <c r="F126" s="185" t="s">
        <v>2505</v>
      </c>
      <c r="G126" s="186" t="s">
        <v>231</v>
      </c>
      <c r="H126" s="187">
        <v>1</v>
      </c>
      <c r="I126" s="188"/>
      <c r="J126" s="189">
        <f t="shared" si="0"/>
        <v>0</v>
      </c>
      <c r="K126" s="253"/>
      <c r="L126" s="255"/>
      <c r="M126" s="254" t="s">
        <v>1</v>
      </c>
      <c r="N126" s="193" t="s">
        <v>44</v>
      </c>
      <c r="O126" s="55"/>
      <c r="P126" s="174">
        <f t="shared" si="1"/>
        <v>0</v>
      </c>
      <c r="Q126" s="174">
        <v>0</v>
      </c>
      <c r="R126" s="174">
        <f t="shared" si="2"/>
        <v>0</v>
      </c>
      <c r="S126" s="174">
        <v>0</v>
      </c>
      <c r="T126" s="175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6" t="s">
        <v>293</v>
      </c>
      <c r="AT126" s="176" t="s">
        <v>424</v>
      </c>
      <c r="AU126" s="176" t="s">
        <v>91</v>
      </c>
      <c r="AY126" s="14" t="s">
        <v>158</v>
      </c>
      <c r="BE126" s="177">
        <f t="shared" si="4"/>
        <v>0</v>
      </c>
      <c r="BF126" s="177">
        <f t="shared" si="5"/>
        <v>0</v>
      </c>
      <c r="BG126" s="177">
        <f t="shared" si="6"/>
        <v>0</v>
      </c>
      <c r="BH126" s="177">
        <f t="shared" si="7"/>
        <v>0</v>
      </c>
      <c r="BI126" s="177">
        <f t="shared" si="8"/>
        <v>0</v>
      </c>
      <c r="BJ126" s="14" t="s">
        <v>91</v>
      </c>
      <c r="BK126" s="177">
        <f t="shared" si="9"/>
        <v>0</v>
      </c>
      <c r="BL126" s="14" t="s">
        <v>224</v>
      </c>
      <c r="BM126" s="176" t="s">
        <v>1181</v>
      </c>
    </row>
    <row r="127" spans="1:65" s="2" customFormat="1" ht="16.5" customHeight="1">
      <c r="A127" s="29"/>
      <c r="B127" s="163"/>
      <c r="C127" s="183" t="s">
        <v>185</v>
      </c>
      <c r="D127" s="183" t="s">
        <v>424</v>
      </c>
      <c r="E127" s="184" t="s">
        <v>1182</v>
      </c>
      <c r="F127" s="185" t="s">
        <v>2506</v>
      </c>
      <c r="G127" s="186" t="s">
        <v>231</v>
      </c>
      <c r="H127" s="187">
        <v>1</v>
      </c>
      <c r="I127" s="188"/>
      <c r="J127" s="189">
        <f t="shared" si="0"/>
        <v>0</v>
      </c>
      <c r="K127" s="253"/>
      <c r="L127" s="255"/>
      <c r="M127" s="254" t="s">
        <v>1</v>
      </c>
      <c r="N127" s="193" t="s">
        <v>44</v>
      </c>
      <c r="O127" s="55"/>
      <c r="P127" s="174">
        <f t="shared" si="1"/>
        <v>0</v>
      </c>
      <c r="Q127" s="174">
        <v>0</v>
      </c>
      <c r="R127" s="174">
        <f t="shared" si="2"/>
        <v>0</v>
      </c>
      <c r="S127" s="174">
        <v>0</v>
      </c>
      <c r="T127" s="17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6" t="s">
        <v>293</v>
      </c>
      <c r="AT127" s="176" t="s">
        <v>424</v>
      </c>
      <c r="AU127" s="176" t="s">
        <v>91</v>
      </c>
      <c r="AY127" s="14" t="s">
        <v>158</v>
      </c>
      <c r="BE127" s="177">
        <f t="shared" si="4"/>
        <v>0</v>
      </c>
      <c r="BF127" s="177">
        <f t="shared" si="5"/>
        <v>0</v>
      </c>
      <c r="BG127" s="177">
        <f t="shared" si="6"/>
        <v>0</v>
      </c>
      <c r="BH127" s="177">
        <f t="shared" si="7"/>
        <v>0</v>
      </c>
      <c r="BI127" s="177">
        <f t="shared" si="8"/>
        <v>0</v>
      </c>
      <c r="BJ127" s="14" t="s">
        <v>91</v>
      </c>
      <c r="BK127" s="177">
        <f t="shared" si="9"/>
        <v>0</v>
      </c>
      <c r="BL127" s="14" t="s">
        <v>224</v>
      </c>
      <c r="BM127" s="176" t="s">
        <v>1183</v>
      </c>
    </row>
    <row r="128" spans="1:65" s="2" customFormat="1" ht="16.5" customHeight="1">
      <c r="A128" s="29"/>
      <c r="B128" s="163"/>
      <c r="C128" s="164" t="s">
        <v>189</v>
      </c>
      <c r="D128" s="164" t="s">
        <v>160</v>
      </c>
      <c r="E128" s="165" t="s">
        <v>1184</v>
      </c>
      <c r="F128" s="166" t="s">
        <v>1185</v>
      </c>
      <c r="G128" s="167" t="s">
        <v>231</v>
      </c>
      <c r="H128" s="168">
        <v>19</v>
      </c>
      <c r="I128" s="169"/>
      <c r="J128" s="170">
        <f t="shared" si="0"/>
        <v>0</v>
      </c>
      <c r="K128" s="249"/>
      <c r="L128" s="251"/>
      <c r="M128" s="250" t="s">
        <v>1</v>
      </c>
      <c r="N128" s="173" t="s">
        <v>44</v>
      </c>
      <c r="O128" s="55"/>
      <c r="P128" s="174">
        <f t="shared" si="1"/>
        <v>0</v>
      </c>
      <c r="Q128" s="174">
        <v>0</v>
      </c>
      <c r="R128" s="174">
        <f t="shared" si="2"/>
        <v>0</v>
      </c>
      <c r="S128" s="174">
        <v>0</v>
      </c>
      <c r="T128" s="17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224</v>
      </c>
      <c r="AT128" s="176" t="s">
        <v>160</v>
      </c>
      <c r="AU128" s="176" t="s">
        <v>91</v>
      </c>
      <c r="AY128" s="14" t="s">
        <v>158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14" t="s">
        <v>91</v>
      </c>
      <c r="BK128" s="177">
        <f t="shared" si="9"/>
        <v>0</v>
      </c>
      <c r="BL128" s="14" t="s">
        <v>224</v>
      </c>
      <c r="BM128" s="176" t="s">
        <v>1186</v>
      </c>
    </row>
    <row r="129" spans="1:65" s="2" customFormat="1" ht="16.5" customHeight="1">
      <c r="A129" s="29"/>
      <c r="B129" s="163"/>
      <c r="C129" s="183" t="s">
        <v>194</v>
      </c>
      <c r="D129" s="183" t="s">
        <v>424</v>
      </c>
      <c r="E129" s="184" t="s">
        <v>1187</v>
      </c>
      <c r="F129" s="185" t="s">
        <v>2507</v>
      </c>
      <c r="G129" s="186" t="s">
        <v>231</v>
      </c>
      <c r="H129" s="187">
        <v>19</v>
      </c>
      <c r="I129" s="188"/>
      <c r="J129" s="189">
        <f t="shared" si="0"/>
        <v>0</v>
      </c>
      <c r="K129" s="253"/>
      <c r="L129" s="255"/>
      <c r="M129" s="254" t="s">
        <v>1</v>
      </c>
      <c r="N129" s="193" t="s">
        <v>44</v>
      </c>
      <c r="O129" s="55"/>
      <c r="P129" s="174">
        <f t="shared" si="1"/>
        <v>0</v>
      </c>
      <c r="Q129" s="174">
        <v>0</v>
      </c>
      <c r="R129" s="174">
        <f t="shared" si="2"/>
        <v>0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293</v>
      </c>
      <c r="AT129" s="176" t="s">
        <v>424</v>
      </c>
      <c r="AU129" s="176" t="s">
        <v>91</v>
      </c>
      <c r="AY129" s="14" t="s">
        <v>158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91</v>
      </c>
      <c r="BK129" s="177">
        <f t="shared" si="9"/>
        <v>0</v>
      </c>
      <c r="BL129" s="14" t="s">
        <v>224</v>
      </c>
      <c r="BM129" s="176" t="s">
        <v>1188</v>
      </c>
    </row>
    <row r="130" spans="1:65" s="2" customFormat="1" ht="21.75" customHeight="1">
      <c r="A130" s="29"/>
      <c r="B130" s="163"/>
      <c r="C130" s="164" t="s">
        <v>199</v>
      </c>
      <c r="D130" s="164" t="s">
        <v>160</v>
      </c>
      <c r="E130" s="165" t="s">
        <v>1189</v>
      </c>
      <c r="F130" s="166" t="s">
        <v>1190</v>
      </c>
      <c r="G130" s="167" t="s">
        <v>251</v>
      </c>
      <c r="H130" s="168">
        <v>74</v>
      </c>
      <c r="I130" s="169"/>
      <c r="J130" s="170">
        <f t="shared" si="0"/>
        <v>0</v>
      </c>
      <c r="K130" s="249"/>
      <c r="L130" s="251"/>
      <c r="M130" s="250" t="s">
        <v>1</v>
      </c>
      <c r="N130" s="173" t="s">
        <v>44</v>
      </c>
      <c r="O130" s="55"/>
      <c r="P130" s="174">
        <f t="shared" si="1"/>
        <v>0</v>
      </c>
      <c r="Q130" s="174">
        <v>0</v>
      </c>
      <c r="R130" s="174">
        <f t="shared" si="2"/>
        <v>0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224</v>
      </c>
      <c r="AT130" s="176" t="s">
        <v>160</v>
      </c>
      <c r="AU130" s="176" t="s">
        <v>91</v>
      </c>
      <c r="AY130" s="14" t="s">
        <v>158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91</v>
      </c>
      <c r="BK130" s="177">
        <f t="shared" si="9"/>
        <v>0</v>
      </c>
      <c r="BL130" s="14" t="s">
        <v>224</v>
      </c>
      <c r="BM130" s="176" t="s">
        <v>1191</v>
      </c>
    </row>
    <row r="131" spans="1:65" s="2" customFormat="1" ht="16.5" customHeight="1">
      <c r="A131" s="29"/>
      <c r="B131" s="163"/>
      <c r="C131" s="183" t="s">
        <v>203</v>
      </c>
      <c r="D131" s="183" t="s">
        <v>424</v>
      </c>
      <c r="E131" s="184" t="s">
        <v>1192</v>
      </c>
      <c r="F131" s="185" t="s">
        <v>1193</v>
      </c>
      <c r="G131" s="186" t="s">
        <v>251</v>
      </c>
      <c r="H131" s="187">
        <v>27</v>
      </c>
      <c r="I131" s="188"/>
      <c r="J131" s="189">
        <f t="shared" si="0"/>
        <v>0</v>
      </c>
      <c r="K131" s="253"/>
      <c r="L131" s="255"/>
      <c r="M131" s="254" t="s">
        <v>1</v>
      </c>
      <c r="N131" s="193" t="s">
        <v>44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293</v>
      </c>
      <c r="AT131" s="176" t="s">
        <v>424</v>
      </c>
      <c r="AU131" s="176" t="s">
        <v>91</v>
      </c>
      <c r="AY131" s="14" t="s">
        <v>158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91</v>
      </c>
      <c r="BK131" s="177">
        <f t="shared" si="9"/>
        <v>0</v>
      </c>
      <c r="BL131" s="14" t="s">
        <v>224</v>
      </c>
      <c r="BM131" s="176" t="s">
        <v>1194</v>
      </c>
    </row>
    <row r="132" spans="1:65" s="2" customFormat="1" ht="16.5" customHeight="1">
      <c r="A132" s="29"/>
      <c r="B132" s="163"/>
      <c r="C132" s="183" t="s">
        <v>208</v>
      </c>
      <c r="D132" s="183" t="s">
        <v>424</v>
      </c>
      <c r="E132" s="184" t="s">
        <v>1195</v>
      </c>
      <c r="F132" s="185" t="s">
        <v>1196</v>
      </c>
      <c r="G132" s="186" t="s">
        <v>251</v>
      </c>
      <c r="H132" s="187">
        <v>17</v>
      </c>
      <c r="I132" s="188"/>
      <c r="J132" s="189">
        <f t="shared" si="0"/>
        <v>0</v>
      </c>
      <c r="K132" s="253"/>
      <c r="L132" s="255"/>
      <c r="M132" s="254" t="s">
        <v>1</v>
      </c>
      <c r="N132" s="193" t="s">
        <v>44</v>
      </c>
      <c r="O132" s="55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293</v>
      </c>
      <c r="AT132" s="176" t="s">
        <v>424</v>
      </c>
      <c r="AU132" s="176" t="s">
        <v>91</v>
      </c>
      <c r="AY132" s="14" t="s">
        <v>158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91</v>
      </c>
      <c r="BK132" s="177">
        <f t="shared" si="9"/>
        <v>0</v>
      </c>
      <c r="BL132" s="14" t="s">
        <v>224</v>
      </c>
      <c r="BM132" s="176" t="s">
        <v>1197</v>
      </c>
    </row>
    <row r="133" spans="1:65" s="2" customFormat="1" ht="16.5" customHeight="1">
      <c r="A133" s="29"/>
      <c r="B133" s="163"/>
      <c r="C133" s="183" t="s">
        <v>212</v>
      </c>
      <c r="D133" s="183" t="s">
        <v>424</v>
      </c>
      <c r="E133" s="184" t="s">
        <v>1198</v>
      </c>
      <c r="F133" s="185" t="s">
        <v>1199</v>
      </c>
      <c r="G133" s="186" t="s">
        <v>251</v>
      </c>
      <c r="H133" s="187">
        <v>30</v>
      </c>
      <c r="I133" s="188"/>
      <c r="J133" s="189">
        <f t="shared" si="0"/>
        <v>0</v>
      </c>
      <c r="K133" s="253"/>
      <c r="L133" s="255"/>
      <c r="M133" s="254" t="s">
        <v>1</v>
      </c>
      <c r="N133" s="193" t="s">
        <v>44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293</v>
      </c>
      <c r="AT133" s="176" t="s">
        <v>424</v>
      </c>
      <c r="AU133" s="176" t="s">
        <v>91</v>
      </c>
      <c r="AY133" s="14" t="s">
        <v>158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91</v>
      </c>
      <c r="BK133" s="177">
        <f t="shared" si="9"/>
        <v>0</v>
      </c>
      <c r="BL133" s="14" t="s">
        <v>224</v>
      </c>
      <c r="BM133" s="176" t="s">
        <v>1200</v>
      </c>
    </row>
    <row r="134" spans="1:65" s="2" customFormat="1" ht="16.5" customHeight="1">
      <c r="A134" s="29"/>
      <c r="B134" s="163"/>
      <c r="C134" s="164" t="s">
        <v>216</v>
      </c>
      <c r="D134" s="164" t="s">
        <v>160</v>
      </c>
      <c r="E134" s="165" t="s">
        <v>1201</v>
      </c>
      <c r="F134" s="166" t="s">
        <v>1202</v>
      </c>
      <c r="G134" s="167" t="s">
        <v>1203</v>
      </c>
      <c r="H134" s="168">
        <v>1</v>
      </c>
      <c r="I134" s="169"/>
      <c r="J134" s="170">
        <f t="shared" si="0"/>
        <v>0</v>
      </c>
      <c r="K134" s="249"/>
      <c r="L134" s="251"/>
      <c r="M134" s="250" t="s">
        <v>1</v>
      </c>
      <c r="N134" s="173" t="s">
        <v>44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224</v>
      </c>
      <c r="AT134" s="176" t="s">
        <v>160</v>
      </c>
      <c r="AU134" s="176" t="s">
        <v>91</v>
      </c>
      <c r="AY134" s="14" t="s">
        <v>158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91</v>
      </c>
      <c r="BK134" s="177">
        <f t="shared" si="9"/>
        <v>0</v>
      </c>
      <c r="BL134" s="14" t="s">
        <v>224</v>
      </c>
      <c r="BM134" s="176" t="s">
        <v>1204</v>
      </c>
    </row>
    <row r="135" spans="1:65" s="2" customFormat="1" ht="16.5" customHeight="1">
      <c r="A135" s="29"/>
      <c r="B135" s="163"/>
      <c r="C135" s="164" t="s">
        <v>220</v>
      </c>
      <c r="D135" s="164" t="s">
        <v>160</v>
      </c>
      <c r="E135" s="165" t="s">
        <v>1205</v>
      </c>
      <c r="F135" s="166" t="s">
        <v>1206</v>
      </c>
      <c r="G135" s="167" t="s">
        <v>1203</v>
      </c>
      <c r="H135" s="168">
        <v>1</v>
      </c>
      <c r="I135" s="169"/>
      <c r="J135" s="170">
        <f t="shared" si="0"/>
        <v>0</v>
      </c>
      <c r="K135" s="249"/>
      <c r="L135" s="251"/>
      <c r="M135" s="250" t="s">
        <v>1</v>
      </c>
      <c r="N135" s="173" t="s">
        <v>44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224</v>
      </c>
      <c r="AT135" s="176" t="s">
        <v>160</v>
      </c>
      <c r="AU135" s="176" t="s">
        <v>91</v>
      </c>
      <c r="AY135" s="14" t="s">
        <v>158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91</v>
      </c>
      <c r="BK135" s="177">
        <f t="shared" si="9"/>
        <v>0</v>
      </c>
      <c r="BL135" s="14" t="s">
        <v>224</v>
      </c>
      <c r="BM135" s="176" t="s">
        <v>1207</v>
      </c>
    </row>
    <row r="136" spans="1:65" s="2" customFormat="1" ht="16.5" customHeight="1">
      <c r="A136" s="29"/>
      <c r="B136" s="163"/>
      <c r="C136" s="164" t="s">
        <v>224</v>
      </c>
      <c r="D136" s="164" t="s">
        <v>160</v>
      </c>
      <c r="E136" s="165" t="s">
        <v>1208</v>
      </c>
      <c r="F136" s="166" t="s">
        <v>1209</v>
      </c>
      <c r="G136" s="167" t="s">
        <v>1210</v>
      </c>
      <c r="H136" s="168">
        <v>10</v>
      </c>
      <c r="I136" s="169"/>
      <c r="J136" s="170">
        <f t="shared" si="0"/>
        <v>0</v>
      </c>
      <c r="K136" s="249"/>
      <c r="L136" s="251"/>
      <c r="M136" s="250" t="s">
        <v>1</v>
      </c>
      <c r="N136" s="173" t="s">
        <v>44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224</v>
      </c>
      <c r="AT136" s="176" t="s">
        <v>160</v>
      </c>
      <c r="AU136" s="176" t="s">
        <v>91</v>
      </c>
      <c r="AY136" s="14" t="s">
        <v>158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91</v>
      </c>
      <c r="BK136" s="177">
        <f t="shared" si="9"/>
        <v>0</v>
      </c>
      <c r="BL136" s="14" t="s">
        <v>224</v>
      </c>
      <c r="BM136" s="176" t="s">
        <v>1211</v>
      </c>
    </row>
    <row r="137" spans="1:65" s="2" customFormat="1" ht="16.5" customHeight="1">
      <c r="A137" s="29"/>
      <c r="B137" s="163"/>
      <c r="C137" s="164" t="s">
        <v>228</v>
      </c>
      <c r="D137" s="164" t="s">
        <v>160</v>
      </c>
      <c r="E137" s="165" t="s">
        <v>1212</v>
      </c>
      <c r="F137" s="166" t="s">
        <v>1213</v>
      </c>
      <c r="G137" s="167" t="s">
        <v>163</v>
      </c>
      <c r="H137" s="168">
        <v>9</v>
      </c>
      <c r="I137" s="169"/>
      <c r="J137" s="170">
        <f t="shared" si="0"/>
        <v>0</v>
      </c>
      <c r="K137" s="249"/>
      <c r="L137" s="251"/>
      <c r="M137" s="250" t="s">
        <v>1</v>
      </c>
      <c r="N137" s="173" t="s">
        <v>44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224</v>
      </c>
      <c r="AT137" s="176" t="s">
        <v>160</v>
      </c>
      <c r="AU137" s="176" t="s">
        <v>91</v>
      </c>
      <c r="AY137" s="14" t="s">
        <v>158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91</v>
      </c>
      <c r="BK137" s="177">
        <f t="shared" si="9"/>
        <v>0</v>
      </c>
      <c r="BL137" s="14" t="s">
        <v>224</v>
      </c>
      <c r="BM137" s="176" t="s">
        <v>1214</v>
      </c>
    </row>
    <row r="138" spans="1:65" s="2" customFormat="1" ht="16.5" customHeight="1">
      <c r="A138" s="29"/>
      <c r="B138" s="163"/>
      <c r="C138" s="183" t="s">
        <v>233</v>
      </c>
      <c r="D138" s="183" t="s">
        <v>424</v>
      </c>
      <c r="E138" s="184" t="s">
        <v>1215</v>
      </c>
      <c r="F138" s="185" t="s">
        <v>1216</v>
      </c>
      <c r="G138" s="186" t="s">
        <v>163</v>
      </c>
      <c r="H138" s="187">
        <v>9</v>
      </c>
      <c r="I138" s="188"/>
      <c r="J138" s="189">
        <f t="shared" si="0"/>
        <v>0</v>
      </c>
      <c r="K138" s="253"/>
      <c r="L138" s="255"/>
      <c r="M138" s="254" t="s">
        <v>1</v>
      </c>
      <c r="N138" s="193" t="s">
        <v>44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293</v>
      </c>
      <c r="AT138" s="176" t="s">
        <v>424</v>
      </c>
      <c r="AU138" s="176" t="s">
        <v>91</v>
      </c>
      <c r="AY138" s="14" t="s">
        <v>158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91</v>
      </c>
      <c r="BK138" s="177">
        <f t="shared" si="9"/>
        <v>0</v>
      </c>
      <c r="BL138" s="14" t="s">
        <v>224</v>
      </c>
      <c r="BM138" s="176" t="s">
        <v>1217</v>
      </c>
    </row>
    <row r="139" spans="1:65" s="2" customFormat="1" ht="16.5" customHeight="1">
      <c r="A139" s="29"/>
      <c r="B139" s="163"/>
      <c r="C139" s="164" t="s">
        <v>237</v>
      </c>
      <c r="D139" s="164" t="s">
        <v>160</v>
      </c>
      <c r="E139" s="165" t="s">
        <v>177</v>
      </c>
      <c r="F139" s="166" t="s">
        <v>1218</v>
      </c>
      <c r="G139" s="167" t="s">
        <v>163</v>
      </c>
      <c r="H139" s="168">
        <v>31</v>
      </c>
      <c r="I139" s="169"/>
      <c r="J139" s="170">
        <f t="shared" si="0"/>
        <v>0</v>
      </c>
      <c r="K139" s="249"/>
      <c r="L139" s="251"/>
      <c r="M139" s="250" t="s">
        <v>1</v>
      </c>
      <c r="N139" s="173" t="s">
        <v>44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224</v>
      </c>
      <c r="AT139" s="176" t="s">
        <v>160</v>
      </c>
      <c r="AU139" s="176" t="s">
        <v>91</v>
      </c>
      <c r="AY139" s="14" t="s">
        <v>158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91</v>
      </c>
      <c r="BK139" s="177">
        <f t="shared" si="9"/>
        <v>0</v>
      </c>
      <c r="BL139" s="14" t="s">
        <v>224</v>
      </c>
      <c r="BM139" s="176" t="s">
        <v>1219</v>
      </c>
    </row>
    <row r="140" spans="1:65" s="2" customFormat="1" ht="16.5" customHeight="1">
      <c r="A140" s="29"/>
      <c r="B140" s="163"/>
      <c r="C140" s="183" t="s">
        <v>7</v>
      </c>
      <c r="D140" s="183" t="s">
        <v>424</v>
      </c>
      <c r="E140" s="184" t="s">
        <v>1220</v>
      </c>
      <c r="F140" s="185" t="s">
        <v>2508</v>
      </c>
      <c r="G140" s="186" t="s">
        <v>163</v>
      </c>
      <c r="H140" s="187">
        <v>31</v>
      </c>
      <c r="I140" s="188"/>
      <c r="J140" s="189">
        <f t="shared" si="0"/>
        <v>0</v>
      </c>
      <c r="K140" s="253"/>
      <c r="L140" s="255"/>
      <c r="M140" s="254" t="s">
        <v>1</v>
      </c>
      <c r="N140" s="193" t="s">
        <v>44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293</v>
      </c>
      <c r="AT140" s="176" t="s">
        <v>424</v>
      </c>
      <c r="AU140" s="176" t="s">
        <v>91</v>
      </c>
      <c r="AY140" s="14" t="s">
        <v>158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91</v>
      </c>
      <c r="BK140" s="177">
        <f t="shared" si="9"/>
        <v>0</v>
      </c>
      <c r="BL140" s="14" t="s">
        <v>224</v>
      </c>
      <c r="BM140" s="176" t="s">
        <v>1221</v>
      </c>
    </row>
    <row r="141" spans="1:65" s="2" customFormat="1" ht="16.5" customHeight="1">
      <c r="A141" s="29"/>
      <c r="B141" s="163"/>
      <c r="C141" s="164" t="s">
        <v>244</v>
      </c>
      <c r="D141" s="164" t="s">
        <v>160</v>
      </c>
      <c r="E141" s="165" t="s">
        <v>530</v>
      </c>
      <c r="F141" s="166" t="s">
        <v>1222</v>
      </c>
      <c r="G141" s="167" t="s">
        <v>163</v>
      </c>
      <c r="H141" s="168">
        <v>60</v>
      </c>
      <c r="I141" s="169"/>
      <c r="J141" s="170">
        <f t="shared" si="0"/>
        <v>0</v>
      </c>
      <c r="K141" s="249"/>
      <c r="L141" s="251"/>
      <c r="M141" s="250" t="s">
        <v>1</v>
      </c>
      <c r="N141" s="173" t="s">
        <v>44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224</v>
      </c>
      <c r="AT141" s="176" t="s">
        <v>160</v>
      </c>
      <c r="AU141" s="176" t="s">
        <v>91</v>
      </c>
      <c r="AY141" s="14" t="s">
        <v>158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91</v>
      </c>
      <c r="BK141" s="177">
        <f t="shared" si="9"/>
        <v>0</v>
      </c>
      <c r="BL141" s="14" t="s">
        <v>224</v>
      </c>
      <c r="BM141" s="176" t="s">
        <v>1223</v>
      </c>
    </row>
    <row r="142" spans="1:65" s="2" customFormat="1" ht="16.5" customHeight="1">
      <c r="A142" s="29"/>
      <c r="B142" s="163"/>
      <c r="C142" s="164" t="s">
        <v>248</v>
      </c>
      <c r="D142" s="164" t="s">
        <v>160</v>
      </c>
      <c r="E142" s="165" t="s">
        <v>1224</v>
      </c>
      <c r="F142" s="166" t="s">
        <v>1225</v>
      </c>
      <c r="G142" s="167" t="s">
        <v>1203</v>
      </c>
      <c r="H142" s="168">
        <v>1</v>
      </c>
      <c r="I142" s="169"/>
      <c r="J142" s="170">
        <f t="shared" si="0"/>
        <v>0</v>
      </c>
      <c r="K142" s="249"/>
      <c r="L142" s="251"/>
      <c r="M142" s="250" t="s">
        <v>1</v>
      </c>
      <c r="N142" s="173" t="s">
        <v>44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224</v>
      </c>
      <c r="AT142" s="176" t="s">
        <v>160</v>
      </c>
      <c r="AU142" s="176" t="s">
        <v>91</v>
      </c>
      <c r="AY142" s="14" t="s">
        <v>158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91</v>
      </c>
      <c r="BK142" s="177">
        <f t="shared" si="9"/>
        <v>0</v>
      </c>
      <c r="BL142" s="14" t="s">
        <v>224</v>
      </c>
      <c r="BM142" s="176" t="s">
        <v>1226</v>
      </c>
    </row>
    <row r="143" spans="1:65" s="2" customFormat="1" ht="21.75" customHeight="1">
      <c r="A143" s="29"/>
      <c r="B143" s="163"/>
      <c r="C143" s="164" t="s">
        <v>253</v>
      </c>
      <c r="D143" s="164" t="s">
        <v>160</v>
      </c>
      <c r="E143" s="165" t="s">
        <v>1227</v>
      </c>
      <c r="F143" s="166" t="s">
        <v>1228</v>
      </c>
      <c r="G143" s="167" t="s">
        <v>1210</v>
      </c>
      <c r="H143" s="168">
        <v>65</v>
      </c>
      <c r="I143" s="169"/>
      <c r="J143" s="170">
        <f t="shared" si="0"/>
        <v>0</v>
      </c>
      <c r="K143" s="249"/>
      <c r="L143" s="251"/>
      <c r="M143" s="250" t="s">
        <v>1</v>
      </c>
      <c r="N143" s="173" t="s">
        <v>44</v>
      </c>
      <c r="O143" s="55"/>
      <c r="P143" s="174">
        <f t="shared" si="1"/>
        <v>0</v>
      </c>
      <c r="Q143" s="174">
        <v>6.0000000000000002E-5</v>
      </c>
      <c r="R143" s="174">
        <f t="shared" si="2"/>
        <v>3.9000000000000003E-3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224</v>
      </c>
      <c r="AT143" s="176" t="s">
        <v>160</v>
      </c>
      <c r="AU143" s="176" t="s">
        <v>91</v>
      </c>
      <c r="AY143" s="14" t="s">
        <v>158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91</v>
      </c>
      <c r="BK143" s="177">
        <f t="shared" si="9"/>
        <v>0</v>
      </c>
      <c r="BL143" s="14" t="s">
        <v>224</v>
      </c>
      <c r="BM143" s="176" t="s">
        <v>1229</v>
      </c>
    </row>
    <row r="144" spans="1:65" s="2" customFormat="1" ht="21.75" customHeight="1">
      <c r="A144" s="29"/>
      <c r="B144" s="163"/>
      <c r="C144" s="183" t="s">
        <v>257</v>
      </c>
      <c r="D144" s="183" t="s">
        <v>424</v>
      </c>
      <c r="E144" s="184" t="s">
        <v>1230</v>
      </c>
      <c r="F144" s="185" t="s">
        <v>1231</v>
      </c>
      <c r="G144" s="186" t="s">
        <v>737</v>
      </c>
      <c r="H144" s="187">
        <v>125</v>
      </c>
      <c r="I144" s="188"/>
      <c r="J144" s="189">
        <f t="shared" si="0"/>
        <v>0</v>
      </c>
      <c r="K144" s="253"/>
      <c r="L144" s="255"/>
      <c r="M144" s="257" t="s">
        <v>1</v>
      </c>
      <c r="N144" s="199" t="s">
        <v>44</v>
      </c>
      <c r="O144" s="180"/>
      <c r="P144" s="181">
        <f t="shared" si="1"/>
        <v>0</v>
      </c>
      <c r="Q144" s="181">
        <v>2.5000000000000001E-3</v>
      </c>
      <c r="R144" s="181">
        <f t="shared" si="2"/>
        <v>0.3125</v>
      </c>
      <c r="S144" s="181">
        <v>0</v>
      </c>
      <c r="T144" s="182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293</v>
      </c>
      <c r="AT144" s="176" t="s">
        <v>424</v>
      </c>
      <c r="AU144" s="176" t="s">
        <v>91</v>
      </c>
      <c r="AY144" s="14" t="s">
        <v>158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91</v>
      </c>
      <c r="BK144" s="177">
        <f t="shared" si="9"/>
        <v>0</v>
      </c>
      <c r="BL144" s="14" t="s">
        <v>224</v>
      </c>
      <c r="BM144" s="176" t="s">
        <v>1232</v>
      </c>
    </row>
    <row r="145" spans="1:31" s="2" customFormat="1" ht="6.95" customHeight="1">
      <c r="A145" s="29"/>
      <c r="B145" s="44"/>
      <c r="C145" s="45"/>
      <c r="D145" s="45"/>
      <c r="E145" s="45"/>
      <c r="F145" s="45"/>
      <c r="G145" s="45"/>
      <c r="H145" s="45"/>
      <c r="I145" s="122"/>
      <c r="J145" s="45"/>
      <c r="K145" s="45"/>
      <c r="L145" s="30"/>
      <c r="M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</sheetData>
  <autoFilter ref="C117:K144" xr:uid="{00000000-0009-0000-0000-00000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18"/>
  <sheetViews>
    <sheetView showGridLines="0" topLeftCell="A197" workbookViewId="0">
      <selection activeCell="F191" sqref="F19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110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1233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111</v>
      </c>
      <c r="G11" s="29"/>
      <c r="H11" s="29"/>
      <c r="I11" s="99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9" t="s">
        <v>21</v>
      </c>
      <c r="J12" s="52" t="str">
        <f>'Rekapitulácia stavby'!AN8</f>
        <v>17.4.2020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9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9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9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16"/>
      <c r="G18" s="216"/>
      <c r="H18" s="216"/>
      <c r="I18" s="99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9" t="s">
        <v>24</v>
      </c>
      <c r="J20" s="22" t="str">
        <f>IF('Rekapitulácia stavby'!AN16="","",'Rekapitulácia stavby'!AN16)</f>
        <v>44632461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>alfaPROJEKT, s.r.o.</v>
      </c>
      <c r="F21" s="29"/>
      <c r="G21" s="29"/>
      <c r="H21" s="29"/>
      <c r="I21" s="99" t="s">
        <v>26</v>
      </c>
      <c r="J21" s="22" t="str">
        <f>IF('Rekapitulácia stavby'!AN17="","",'Rekapitulácia stavby'!AN17)</f>
        <v>SK2022762709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9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1165</v>
      </c>
      <c r="F24" s="29"/>
      <c r="G24" s="29"/>
      <c r="H24" s="29"/>
      <c r="I24" s="99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35.25" customHeight="1">
      <c r="A27" s="100"/>
      <c r="B27" s="101"/>
      <c r="C27" s="100"/>
      <c r="D27" s="100"/>
      <c r="E27" s="221" t="s">
        <v>37</v>
      </c>
      <c r="F27" s="221"/>
      <c r="G27" s="221"/>
      <c r="H27" s="221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38</v>
      </c>
      <c r="E30" s="29"/>
      <c r="F30" s="29"/>
      <c r="G30" s="29"/>
      <c r="H30" s="29"/>
      <c r="I30" s="98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106" t="s">
        <v>39</v>
      </c>
      <c r="J32" s="33" t="s">
        <v>41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42</v>
      </c>
      <c r="E33" s="24" t="s">
        <v>43</v>
      </c>
      <c r="F33" s="108">
        <f>ROUND((SUM(BE120:BE217)),  2)</f>
        <v>0</v>
      </c>
      <c r="G33" s="29"/>
      <c r="H33" s="29"/>
      <c r="I33" s="109">
        <v>0.2</v>
      </c>
      <c r="J33" s="108">
        <f>ROUND(((SUM(BE120:BE217))*I33),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108">
        <f>ROUND((SUM(BF120:BF217)),  2)</f>
        <v>0</v>
      </c>
      <c r="G34" s="29"/>
      <c r="H34" s="29"/>
      <c r="I34" s="109">
        <v>0.2</v>
      </c>
      <c r="J34" s="108">
        <f>ROUND(((SUM(BF120:BF217))*I34),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108">
        <f>ROUND((SUM(BG120:BG217)),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108">
        <f>ROUND((SUM(BH120:BH217)),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8">
        <f>ROUND((SUM(BI120:BI217)),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48</v>
      </c>
      <c r="E39" s="57"/>
      <c r="F39" s="57"/>
      <c r="G39" s="112" t="s">
        <v>49</v>
      </c>
      <c r="H39" s="113" t="s">
        <v>50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03 - Elektroinštralácia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k.ú. Trnava, p.č. 8812/6, 8812/1</v>
      </c>
      <c r="G89" s="29"/>
      <c r="H89" s="29"/>
      <c r="I89" s="99" t="s">
        <v>21</v>
      </c>
      <c r="J89" s="52" t="str">
        <f>IF(J12="","",J12)</f>
        <v>17.4.2020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>
      <c r="A91" s="29"/>
      <c r="B91" s="30"/>
      <c r="C91" s="24" t="s">
        <v>23</v>
      </c>
      <c r="D91" s="29"/>
      <c r="E91" s="29"/>
      <c r="F91" s="22" t="str">
        <f>E15</f>
        <v>Mesto Trnava, Hlavná 1, 91771 Trnava</v>
      </c>
      <c r="G91" s="29"/>
      <c r="H91" s="29"/>
      <c r="I91" s="99" t="s">
        <v>29</v>
      </c>
      <c r="J91" s="27" t="str">
        <f>E21</f>
        <v>alfaPROJEKT,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9" t="s">
        <v>34</v>
      </c>
      <c r="J92" s="27" t="str">
        <f>E24</f>
        <v>ext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130</v>
      </c>
      <c r="D94" s="110"/>
      <c r="E94" s="110"/>
      <c r="F94" s="110"/>
      <c r="G94" s="110"/>
      <c r="H94" s="110"/>
      <c r="I94" s="125"/>
      <c r="J94" s="126" t="s">
        <v>131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132</v>
      </c>
      <c r="D96" s="29"/>
      <c r="E96" s="29"/>
      <c r="F96" s="29"/>
      <c r="G96" s="29"/>
      <c r="H96" s="29"/>
      <c r="I96" s="98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133</v>
      </c>
    </row>
    <row r="97" spans="1:31" s="9" customFormat="1" ht="24.95" customHeight="1">
      <c r="B97" s="128"/>
      <c r="D97" s="129" t="s">
        <v>1234</v>
      </c>
      <c r="E97" s="130"/>
      <c r="F97" s="130"/>
      <c r="G97" s="130"/>
      <c r="H97" s="130"/>
      <c r="I97" s="131"/>
      <c r="J97" s="132">
        <f>J121</f>
        <v>0</v>
      </c>
      <c r="L97" s="128"/>
    </row>
    <row r="98" spans="1:31" s="10" customFormat="1" ht="19.899999999999999" customHeight="1">
      <c r="B98" s="133"/>
      <c r="D98" s="134" t="s">
        <v>1235</v>
      </c>
      <c r="E98" s="135"/>
      <c r="F98" s="135"/>
      <c r="G98" s="135"/>
      <c r="H98" s="135"/>
      <c r="I98" s="136"/>
      <c r="J98" s="137">
        <f>J122</f>
        <v>0</v>
      </c>
      <c r="L98" s="133"/>
    </row>
    <row r="99" spans="1:31" s="10" customFormat="1" ht="19.899999999999999" customHeight="1">
      <c r="B99" s="133"/>
      <c r="D99" s="134" t="s">
        <v>1236</v>
      </c>
      <c r="E99" s="135"/>
      <c r="F99" s="135"/>
      <c r="G99" s="135"/>
      <c r="H99" s="135"/>
      <c r="I99" s="136"/>
      <c r="J99" s="137">
        <f>J203</f>
        <v>0</v>
      </c>
      <c r="L99" s="133"/>
    </row>
    <row r="100" spans="1:31" s="10" customFormat="1" ht="19.899999999999999" customHeight="1">
      <c r="B100" s="133"/>
      <c r="D100" s="134" t="s">
        <v>1237</v>
      </c>
      <c r="E100" s="135"/>
      <c r="F100" s="135"/>
      <c r="G100" s="135"/>
      <c r="H100" s="135"/>
      <c r="I100" s="136"/>
      <c r="J100" s="137">
        <f>J210</f>
        <v>0</v>
      </c>
      <c r="L100" s="133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8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22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23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144</v>
      </c>
      <c r="D107" s="29"/>
      <c r="E107" s="29"/>
      <c r="F107" s="29"/>
      <c r="G107" s="29"/>
      <c r="H107" s="29"/>
      <c r="I107" s="98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8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8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3.25" customHeight="1">
      <c r="A110" s="29"/>
      <c r="B110" s="30"/>
      <c r="C110" s="29"/>
      <c r="D110" s="29"/>
      <c r="E110" s="245" t="str">
        <f>E7</f>
        <v>Rekonštrukcia miestnej komunikácie Zelený kríčok, PD - Verejné WC s kioskom</v>
      </c>
      <c r="F110" s="246"/>
      <c r="G110" s="246"/>
      <c r="H110" s="246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125</v>
      </c>
      <c r="D111" s="29"/>
      <c r="E111" s="29"/>
      <c r="F111" s="29"/>
      <c r="G111" s="29"/>
      <c r="H111" s="29"/>
      <c r="I111" s="98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06" t="str">
        <f>E9</f>
        <v>03 - Elektroinštralácia</v>
      </c>
      <c r="F112" s="244"/>
      <c r="G112" s="244"/>
      <c r="H112" s="244"/>
      <c r="I112" s="98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8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19</v>
      </c>
      <c r="D114" s="29"/>
      <c r="E114" s="29"/>
      <c r="F114" s="22" t="str">
        <f>F12</f>
        <v>k.ú. Trnava, p.č. 8812/6, 8812/1</v>
      </c>
      <c r="G114" s="29"/>
      <c r="H114" s="29"/>
      <c r="I114" s="99" t="s">
        <v>21</v>
      </c>
      <c r="J114" s="52" t="str">
        <f>IF(J12="","",J12)</f>
        <v>17.4.2020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8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25.7" customHeight="1">
      <c r="A116" s="29"/>
      <c r="B116" s="30"/>
      <c r="C116" s="24" t="s">
        <v>23</v>
      </c>
      <c r="D116" s="29"/>
      <c r="E116" s="29"/>
      <c r="F116" s="22" t="str">
        <f>E15</f>
        <v>Mesto Trnava, Hlavná 1, 91771 Trnava</v>
      </c>
      <c r="G116" s="29"/>
      <c r="H116" s="29"/>
      <c r="I116" s="99" t="s">
        <v>29</v>
      </c>
      <c r="J116" s="27" t="str">
        <f>E21</f>
        <v>alfaPROJEKT,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27</v>
      </c>
      <c r="D117" s="29"/>
      <c r="E117" s="29"/>
      <c r="F117" s="22" t="str">
        <f>IF(E18="","",E18)</f>
        <v>Vyplň údaj</v>
      </c>
      <c r="G117" s="29"/>
      <c r="H117" s="29"/>
      <c r="I117" s="99" t="s">
        <v>34</v>
      </c>
      <c r="J117" s="27" t="str">
        <f>E24</f>
        <v>ext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1" customFormat="1" ht="29.25" customHeight="1">
      <c r="A119" s="138"/>
      <c r="B119" s="139"/>
      <c r="C119" s="140" t="s">
        <v>145</v>
      </c>
      <c r="D119" s="141" t="s">
        <v>63</v>
      </c>
      <c r="E119" s="141" t="s">
        <v>59</v>
      </c>
      <c r="F119" s="141" t="s">
        <v>60</v>
      </c>
      <c r="G119" s="141" t="s">
        <v>146</v>
      </c>
      <c r="H119" s="141" t="s">
        <v>147</v>
      </c>
      <c r="I119" s="142" t="s">
        <v>148</v>
      </c>
      <c r="J119" s="143" t="s">
        <v>131</v>
      </c>
      <c r="K119" s="144" t="s">
        <v>149</v>
      </c>
      <c r="L119" s="145"/>
      <c r="M119" s="59" t="s">
        <v>1</v>
      </c>
      <c r="N119" s="60" t="s">
        <v>42</v>
      </c>
      <c r="O119" s="60" t="s">
        <v>150</v>
      </c>
      <c r="P119" s="60" t="s">
        <v>151</v>
      </c>
      <c r="Q119" s="60" t="s">
        <v>152</v>
      </c>
      <c r="R119" s="60" t="s">
        <v>153</v>
      </c>
      <c r="S119" s="60" t="s">
        <v>154</v>
      </c>
      <c r="T119" s="61" t="s">
        <v>155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pans="1:65" s="2" customFormat="1" ht="22.9" customHeight="1">
      <c r="A120" s="29"/>
      <c r="B120" s="30"/>
      <c r="C120" s="66" t="s">
        <v>132</v>
      </c>
      <c r="D120" s="29"/>
      <c r="E120" s="29"/>
      <c r="F120" s="29"/>
      <c r="G120" s="29"/>
      <c r="H120" s="29"/>
      <c r="I120" s="98"/>
      <c r="J120" s="146">
        <f>BK120</f>
        <v>0</v>
      </c>
      <c r="K120" s="29"/>
      <c r="L120" s="30"/>
      <c r="M120" s="62"/>
      <c r="N120" s="53"/>
      <c r="O120" s="63"/>
      <c r="P120" s="147">
        <f>P121</f>
        <v>0</v>
      </c>
      <c r="Q120" s="63"/>
      <c r="R120" s="147">
        <f>R121</f>
        <v>8.7910000000000016E-2</v>
      </c>
      <c r="S120" s="63"/>
      <c r="T120" s="148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77</v>
      </c>
      <c r="AU120" s="14" t="s">
        <v>133</v>
      </c>
      <c r="BK120" s="149">
        <f>BK121</f>
        <v>0</v>
      </c>
    </row>
    <row r="121" spans="1:65" s="12" customFormat="1" ht="25.9" customHeight="1">
      <c r="B121" s="150"/>
      <c r="D121" s="151" t="s">
        <v>77</v>
      </c>
      <c r="E121" s="152" t="s">
        <v>424</v>
      </c>
      <c r="F121" s="152" t="s">
        <v>1238</v>
      </c>
      <c r="I121" s="153"/>
      <c r="J121" s="154">
        <f>BK121</f>
        <v>0</v>
      </c>
      <c r="L121" s="150"/>
      <c r="M121" s="155"/>
      <c r="N121" s="156"/>
      <c r="O121" s="156"/>
      <c r="P121" s="157">
        <f>P122+P203+P210</f>
        <v>0</v>
      </c>
      <c r="Q121" s="156"/>
      <c r="R121" s="157">
        <f>R122+R203+R210</f>
        <v>8.7910000000000016E-2</v>
      </c>
      <c r="S121" s="156"/>
      <c r="T121" s="158">
        <f>T122+T203+T210</f>
        <v>0</v>
      </c>
      <c r="AR121" s="151" t="s">
        <v>164</v>
      </c>
      <c r="AT121" s="159" t="s">
        <v>77</v>
      </c>
      <c r="AU121" s="159" t="s">
        <v>78</v>
      </c>
      <c r="AY121" s="151" t="s">
        <v>158</v>
      </c>
      <c r="BK121" s="160">
        <f>BK122+BK203+BK210</f>
        <v>0</v>
      </c>
    </row>
    <row r="122" spans="1:65" s="12" customFormat="1" ht="22.9" customHeight="1">
      <c r="B122" s="150"/>
      <c r="D122" s="151" t="s">
        <v>77</v>
      </c>
      <c r="E122" s="161" t="s">
        <v>1239</v>
      </c>
      <c r="F122" s="161" t="s">
        <v>1240</v>
      </c>
      <c r="I122" s="153"/>
      <c r="J122" s="162">
        <f>BK122</f>
        <v>0</v>
      </c>
      <c r="L122" s="150"/>
      <c r="M122" s="155"/>
      <c r="N122" s="156"/>
      <c r="O122" s="156"/>
      <c r="P122" s="157">
        <f>SUM(P123:P202)</f>
        <v>0</v>
      </c>
      <c r="Q122" s="156"/>
      <c r="R122" s="157">
        <f>SUM(R123:R202)</f>
        <v>8.7910000000000016E-2</v>
      </c>
      <c r="S122" s="156"/>
      <c r="T122" s="158">
        <f>SUM(T123:T202)</f>
        <v>0</v>
      </c>
      <c r="AR122" s="151" t="s">
        <v>164</v>
      </c>
      <c r="AT122" s="159" t="s">
        <v>77</v>
      </c>
      <c r="AU122" s="159" t="s">
        <v>85</v>
      </c>
      <c r="AY122" s="151" t="s">
        <v>158</v>
      </c>
      <c r="BK122" s="160">
        <f>SUM(BK123:BK202)</f>
        <v>0</v>
      </c>
    </row>
    <row r="123" spans="1:65" s="2" customFormat="1" ht="21.75" customHeight="1">
      <c r="A123" s="29"/>
      <c r="B123" s="163"/>
      <c r="C123" s="164" t="s">
        <v>85</v>
      </c>
      <c r="D123" s="164" t="s">
        <v>160</v>
      </c>
      <c r="E123" s="165" t="s">
        <v>1241</v>
      </c>
      <c r="F123" s="166" t="s">
        <v>1242</v>
      </c>
      <c r="G123" s="167" t="s">
        <v>251</v>
      </c>
      <c r="H123" s="168">
        <v>220</v>
      </c>
      <c r="I123" s="169"/>
      <c r="J123" s="170">
        <f t="shared" ref="J123:J154" si="0">ROUND(I123*H123,2)</f>
        <v>0</v>
      </c>
      <c r="K123" s="171"/>
      <c r="L123" s="30"/>
      <c r="M123" s="172" t="s">
        <v>1</v>
      </c>
      <c r="N123" s="173" t="s">
        <v>44</v>
      </c>
      <c r="O123" s="55"/>
      <c r="P123" s="174">
        <f t="shared" ref="P123:P154" si="1">O123*H123</f>
        <v>0</v>
      </c>
      <c r="Q123" s="174">
        <v>0</v>
      </c>
      <c r="R123" s="174">
        <f t="shared" ref="R123:R154" si="2">Q123*H123</f>
        <v>0</v>
      </c>
      <c r="S123" s="174">
        <v>0</v>
      </c>
      <c r="T123" s="175">
        <f t="shared" ref="T123:T154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6" t="s">
        <v>578</v>
      </c>
      <c r="AT123" s="176" t="s">
        <v>160</v>
      </c>
      <c r="AU123" s="176" t="s">
        <v>91</v>
      </c>
      <c r="AY123" s="14" t="s">
        <v>158</v>
      </c>
      <c r="BE123" s="177">
        <f t="shared" ref="BE123:BE154" si="4">IF(N123="základná",J123,0)</f>
        <v>0</v>
      </c>
      <c r="BF123" s="177">
        <f t="shared" ref="BF123:BF154" si="5">IF(N123="znížená",J123,0)</f>
        <v>0</v>
      </c>
      <c r="BG123" s="177">
        <f t="shared" ref="BG123:BG154" si="6">IF(N123="zákl. prenesená",J123,0)</f>
        <v>0</v>
      </c>
      <c r="BH123" s="177">
        <f t="shared" ref="BH123:BH154" si="7">IF(N123="zníž. prenesená",J123,0)</f>
        <v>0</v>
      </c>
      <c r="BI123" s="177">
        <f t="shared" ref="BI123:BI154" si="8">IF(N123="nulová",J123,0)</f>
        <v>0</v>
      </c>
      <c r="BJ123" s="14" t="s">
        <v>91</v>
      </c>
      <c r="BK123" s="177">
        <f t="shared" ref="BK123:BK154" si="9">ROUND(I123*H123,2)</f>
        <v>0</v>
      </c>
      <c r="BL123" s="14" t="s">
        <v>578</v>
      </c>
      <c r="BM123" s="176" t="s">
        <v>85</v>
      </c>
    </row>
    <row r="124" spans="1:65" s="2" customFormat="1" ht="16.5" customHeight="1">
      <c r="A124" s="29"/>
      <c r="B124" s="163"/>
      <c r="C124" s="183" t="s">
        <v>91</v>
      </c>
      <c r="D124" s="183" t="s">
        <v>424</v>
      </c>
      <c r="E124" s="184" t="s">
        <v>1243</v>
      </c>
      <c r="F124" s="185" t="s">
        <v>1244</v>
      </c>
      <c r="G124" s="186" t="s">
        <v>251</v>
      </c>
      <c r="H124" s="187">
        <v>24</v>
      </c>
      <c r="I124" s="188"/>
      <c r="J124" s="189">
        <f t="shared" si="0"/>
        <v>0</v>
      </c>
      <c r="K124" s="190"/>
      <c r="L124" s="191"/>
      <c r="M124" s="192" t="s">
        <v>1</v>
      </c>
      <c r="N124" s="193" t="s">
        <v>44</v>
      </c>
      <c r="O124" s="55"/>
      <c r="P124" s="174">
        <f t="shared" si="1"/>
        <v>0</v>
      </c>
      <c r="Q124" s="174">
        <v>0</v>
      </c>
      <c r="R124" s="174">
        <f t="shared" si="2"/>
        <v>0</v>
      </c>
      <c r="S124" s="174">
        <v>0</v>
      </c>
      <c r="T124" s="175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6" t="s">
        <v>1245</v>
      </c>
      <c r="AT124" s="176" t="s">
        <v>424</v>
      </c>
      <c r="AU124" s="176" t="s">
        <v>91</v>
      </c>
      <c r="AY124" s="14" t="s">
        <v>158</v>
      </c>
      <c r="BE124" s="177">
        <f t="shared" si="4"/>
        <v>0</v>
      </c>
      <c r="BF124" s="177">
        <f t="shared" si="5"/>
        <v>0</v>
      </c>
      <c r="BG124" s="177">
        <f t="shared" si="6"/>
        <v>0</v>
      </c>
      <c r="BH124" s="177">
        <f t="shared" si="7"/>
        <v>0</v>
      </c>
      <c r="BI124" s="177">
        <f t="shared" si="8"/>
        <v>0</v>
      </c>
      <c r="BJ124" s="14" t="s">
        <v>91</v>
      </c>
      <c r="BK124" s="177">
        <f t="shared" si="9"/>
        <v>0</v>
      </c>
      <c r="BL124" s="14" t="s">
        <v>578</v>
      </c>
      <c r="BM124" s="176" t="s">
        <v>91</v>
      </c>
    </row>
    <row r="125" spans="1:65" s="2" customFormat="1" ht="16.5" customHeight="1">
      <c r="A125" s="29"/>
      <c r="B125" s="163"/>
      <c r="C125" s="183" t="s">
        <v>170</v>
      </c>
      <c r="D125" s="183" t="s">
        <v>424</v>
      </c>
      <c r="E125" s="184" t="s">
        <v>1246</v>
      </c>
      <c r="F125" s="185" t="s">
        <v>1247</v>
      </c>
      <c r="G125" s="186" t="s">
        <v>251</v>
      </c>
      <c r="H125" s="187">
        <v>196</v>
      </c>
      <c r="I125" s="188"/>
      <c r="J125" s="189">
        <f t="shared" si="0"/>
        <v>0</v>
      </c>
      <c r="K125" s="190"/>
      <c r="L125" s="191"/>
      <c r="M125" s="192" t="s">
        <v>1</v>
      </c>
      <c r="N125" s="193" t="s">
        <v>44</v>
      </c>
      <c r="O125" s="55"/>
      <c r="P125" s="174">
        <f t="shared" si="1"/>
        <v>0</v>
      </c>
      <c r="Q125" s="174">
        <v>0</v>
      </c>
      <c r="R125" s="174">
        <f t="shared" si="2"/>
        <v>0</v>
      </c>
      <c r="S125" s="174">
        <v>0</v>
      </c>
      <c r="T125" s="175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6" t="s">
        <v>1245</v>
      </c>
      <c r="AT125" s="176" t="s">
        <v>424</v>
      </c>
      <c r="AU125" s="176" t="s">
        <v>91</v>
      </c>
      <c r="AY125" s="14" t="s">
        <v>158</v>
      </c>
      <c r="BE125" s="177">
        <f t="shared" si="4"/>
        <v>0</v>
      </c>
      <c r="BF125" s="177">
        <f t="shared" si="5"/>
        <v>0</v>
      </c>
      <c r="BG125" s="177">
        <f t="shared" si="6"/>
        <v>0</v>
      </c>
      <c r="BH125" s="177">
        <f t="shared" si="7"/>
        <v>0</v>
      </c>
      <c r="BI125" s="177">
        <f t="shared" si="8"/>
        <v>0</v>
      </c>
      <c r="BJ125" s="14" t="s">
        <v>91</v>
      </c>
      <c r="BK125" s="177">
        <f t="shared" si="9"/>
        <v>0</v>
      </c>
      <c r="BL125" s="14" t="s">
        <v>578</v>
      </c>
      <c r="BM125" s="176" t="s">
        <v>170</v>
      </c>
    </row>
    <row r="126" spans="1:65" s="2" customFormat="1" ht="21.75" customHeight="1">
      <c r="A126" s="29"/>
      <c r="B126" s="163"/>
      <c r="C126" s="164" t="s">
        <v>164</v>
      </c>
      <c r="D126" s="164" t="s">
        <v>160</v>
      </c>
      <c r="E126" s="165" t="s">
        <v>1248</v>
      </c>
      <c r="F126" s="166" t="s">
        <v>1249</v>
      </c>
      <c r="G126" s="167" t="s">
        <v>251</v>
      </c>
      <c r="H126" s="168">
        <v>8</v>
      </c>
      <c r="I126" s="169"/>
      <c r="J126" s="170">
        <f t="shared" si="0"/>
        <v>0</v>
      </c>
      <c r="K126" s="171"/>
      <c r="L126" s="30"/>
      <c r="M126" s="172" t="s">
        <v>1</v>
      </c>
      <c r="N126" s="173" t="s">
        <v>44</v>
      </c>
      <c r="O126" s="55"/>
      <c r="P126" s="174">
        <f t="shared" si="1"/>
        <v>0</v>
      </c>
      <c r="Q126" s="174">
        <v>0</v>
      </c>
      <c r="R126" s="174">
        <f t="shared" si="2"/>
        <v>0</v>
      </c>
      <c r="S126" s="174">
        <v>0</v>
      </c>
      <c r="T126" s="175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6" t="s">
        <v>578</v>
      </c>
      <c r="AT126" s="176" t="s">
        <v>160</v>
      </c>
      <c r="AU126" s="176" t="s">
        <v>91</v>
      </c>
      <c r="AY126" s="14" t="s">
        <v>158</v>
      </c>
      <c r="BE126" s="177">
        <f t="shared" si="4"/>
        <v>0</v>
      </c>
      <c r="BF126" s="177">
        <f t="shared" si="5"/>
        <v>0</v>
      </c>
      <c r="BG126" s="177">
        <f t="shared" si="6"/>
        <v>0</v>
      </c>
      <c r="BH126" s="177">
        <f t="shared" si="7"/>
        <v>0</v>
      </c>
      <c r="BI126" s="177">
        <f t="shared" si="8"/>
        <v>0</v>
      </c>
      <c r="BJ126" s="14" t="s">
        <v>91</v>
      </c>
      <c r="BK126" s="177">
        <f t="shared" si="9"/>
        <v>0</v>
      </c>
      <c r="BL126" s="14" t="s">
        <v>578</v>
      </c>
      <c r="BM126" s="176" t="s">
        <v>164</v>
      </c>
    </row>
    <row r="127" spans="1:65" s="2" customFormat="1" ht="16.5" customHeight="1">
      <c r="A127" s="29"/>
      <c r="B127" s="163"/>
      <c r="C127" s="183" t="s">
        <v>177</v>
      </c>
      <c r="D127" s="183" t="s">
        <v>424</v>
      </c>
      <c r="E127" s="184" t="s">
        <v>1250</v>
      </c>
      <c r="F127" s="185" t="s">
        <v>1251</v>
      </c>
      <c r="G127" s="186" t="s">
        <v>251</v>
      </c>
      <c r="H127" s="187">
        <v>8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44</v>
      </c>
      <c r="O127" s="55"/>
      <c r="P127" s="174">
        <f t="shared" si="1"/>
        <v>0</v>
      </c>
      <c r="Q127" s="174">
        <v>0</v>
      </c>
      <c r="R127" s="174">
        <f t="shared" si="2"/>
        <v>0</v>
      </c>
      <c r="S127" s="174">
        <v>0</v>
      </c>
      <c r="T127" s="175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6" t="s">
        <v>1245</v>
      </c>
      <c r="AT127" s="176" t="s">
        <v>424</v>
      </c>
      <c r="AU127" s="176" t="s">
        <v>91</v>
      </c>
      <c r="AY127" s="14" t="s">
        <v>158</v>
      </c>
      <c r="BE127" s="177">
        <f t="shared" si="4"/>
        <v>0</v>
      </c>
      <c r="BF127" s="177">
        <f t="shared" si="5"/>
        <v>0</v>
      </c>
      <c r="BG127" s="177">
        <f t="shared" si="6"/>
        <v>0</v>
      </c>
      <c r="BH127" s="177">
        <f t="shared" si="7"/>
        <v>0</v>
      </c>
      <c r="BI127" s="177">
        <f t="shared" si="8"/>
        <v>0</v>
      </c>
      <c r="BJ127" s="14" t="s">
        <v>91</v>
      </c>
      <c r="BK127" s="177">
        <f t="shared" si="9"/>
        <v>0</v>
      </c>
      <c r="BL127" s="14" t="s">
        <v>578</v>
      </c>
      <c r="BM127" s="176" t="s">
        <v>177</v>
      </c>
    </row>
    <row r="128" spans="1:65" s="2" customFormat="1" ht="21.75" customHeight="1">
      <c r="A128" s="29"/>
      <c r="B128" s="163"/>
      <c r="C128" s="164" t="s">
        <v>181</v>
      </c>
      <c r="D128" s="164" t="s">
        <v>160</v>
      </c>
      <c r="E128" s="165" t="s">
        <v>1252</v>
      </c>
      <c r="F128" s="166" t="s">
        <v>1253</v>
      </c>
      <c r="G128" s="167" t="s">
        <v>251</v>
      </c>
      <c r="H128" s="168">
        <v>124</v>
      </c>
      <c r="I128" s="169"/>
      <c r="J128" s="170">
        <f t="shared" si="0"/>
        <v>0</v>
      </c>
      <c r="K128" s="171"/>
      <c r="L128" s="30"/>
      <c r="M128" s="172" t="s">
        <v>1</v>
      </c>
      <c r="N128" s="173" t="s">
        <v>44</v>
      </c>
      <c r="O128" s="55"/>
      <c r="P128" s="174">
        <f t="shared" si="1"/>
        <v>0</v>
      </c>
      <c r="Q128" s="174">
        <v>0</v>
      </c>
      <c r="R128" s="174">
        <f t="shared" si="2"/>
        <v>0</v>
      </c>
      <c r="S128" s="174">
        <v>0</v>
      </c>
      <c r="T128" s="175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6" t="s">
        <v>578</v>
      </c>
      <c r="AT128" s="176" t="s">
        <v>160</v>
      </c>
      <c r="AU128" s="176" t="s">
        <v>91</v>
      </c>
      <c r="AY128" s="14" t="s">
        <v>158</v>
      </c>
      <c r="BE128" s="177">
        <f t="shared" si="4"/>
        <v>0</v>
      </c>
      <c r="BF128" s="177">
        <f t="shared" si="5"/>
        <v>0</v>
      </c>
      <c r="BG128" s="177">
        <f t="shared" si="6"/>
        <v>0</v>
      </c>
      <c r="BH128" s="177">
        <f t="shared" si="7"/>
        <v>0</v>
      </c>
      <c r="BI128" s="177">
        <f t="shared" si="8"/>
        <v>0</v>
      </c>
      <c r="BJ128" s="14" t="s">
        <v>91</v>
      </c>
      <c r="BK128" s="177">
        <f t="shared" si="9"/>
        <v>0</v>
      </c>
      <c r="BL128" s="14" t="s">
        <v>578</v>
      </c>
      <c r="BM128" s="176" t="s">
        <v>181</v>
      </c>
    </row>
    <row r="129" spans="1:65" s="2" customFormat="1" ht="16.5" customHeight="1">
      <c r="A129" s="29"/>
      <c r="B129" s="163"/>
      <c r="C129" s="183" t="s">
        <v>185</v>
      </c>
      <c r="D129" s="183" t="s">
        <v>424</v>
      </c>
      <c r="E129" s="184" t="s">
        <v>1254</v>
      </c>
      <c r="F129" s="185" t="s">
        <v>1255</v>
      </c>
      <c r="G129" s="186" t="s">
        <v>251</v>
      </c>
      <c r="H129" s="187">
        <v>124</v>
      </c>
      <c r="I129" s="188"/>
      <c r="J129" s="189">
        <f t="shared" si="0"/>
        <v>0</v>
      </c>
      <c r="K129" s="190"/>
      <c r="L129" s="191"/>
      <c r="M129" s="192" t="s">
        <v>1</v>
      </c>
      <c r="N129" s="193" t="s">
        <v>44</v>
      </c>
      <c r="O129" s="55"/>
      <c r="P129" s="174">
        <f t="shared" si="1"/>
        <v>0</v>
      </c>
      <c r="Q129" s="174">
        <v>0</v>
      </c>
      <c r="R129" s="174">
        <f t="shared" si="2"/>
        <v>0</v>
      </c>
      <c r="S129" s="174">
        <v>0</v>
      </c>
      <c r="T129" s="175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6" t="s">
        <v>1245</v>
      </c>
      <c r="AT129" s="176" t="s">
        <v>424</v>
      </c>
      <c r="AU129" s="176" t="s">
        <v>91</v>
      </c>
      <c r="AY129" s="14" t="s">
        <v>158</v>
      </c>
      <c r="BE129" s="177">
        <f t="shared" si="4"/>
        <v>0</v>
      </c>
      <c r="BF129" s="177">
        <f t="shared" si="5"/>
        <v>0</v>
      </c>
      <c r="BG129" s="177">
        <f t="shared" si="6"/>
        <v>0</v>
      </c>
      <c r="BH129" s="177">
        <f t="shared" si="7"/>
        <v>0</v>
      </c>
      <c r="BI129" s="177">
        <f t="shared" si="8"/>
        <v>0</v>
      </c>
      <c r="BJ129" s="14" t="s">
        <v>91</v>
      </c>
      <c r="BK129" s="177">
        <f t="shared" si="9"/>
        <v>0</v>
      </c>
      <c r="BL129" s="14" t="s">
        <v>578</v>
      </c>
      <c r="BM129" s="176" t="s">
        <v>185</v>
      </c>
    </row>
    <row r="130" spans="1:65" s="2" customFormat="1" ht="21.75" customHeight="1">
      <c r="A130" s="29"/>
      <c r="B130" s="163"/>
      <c r="C130" s="164" t="s">
        <v>189</v>
      </c>
      <c r="D130" s="164" t="s">
        <v>160</v>
      </c>
      <c r="E130" s="165" t="s">
        <v>1256</v>
      </c>
      <c r="F130" s="166" t="s">
        <v>1257</v>
      </c>
      <c r="G130" s="167" t="s">
        <v>251</v>
      </c>
      <c r="H130" s="168">
        <v>4.5</v>
      </c>
      <c r="I130" s="169"/>
      <c r="J130" s="170">
        <f t="shared" si="0"/>
        <v>0</v>
      </c>
      <c r="K130" s="171"/>
      <c r="L130" s="30"/>
      <c r="M130" s="172" t="s">
        <v>1</v>
      </c>
      <c r="N130" s="173" t="s">
        <v>44</v>
      </c>
      <c r="O130" s="55"/>
      <c r="P130" s="174">
        <f t="shared" si="1"/>
        <v>0</v>
      </c>
      <c r="Q130" s="174">
        <v>0</v>
      </c>
      <c r="R130" s="174">
        <f t="shared" si="2"/>
        <v>0</v>
      </c>
      <c r="S130" s="174">
        <v>0</v>
      </c>
      <c r="T130" s="175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6" t="s">
        <v>578</v>
      </c>
      <c r="AT130" s="176" t="s">
        <v>160</v>
      </c>
      <c r="AU130" s="176" t="s">
        <v>91</v>
      </c>
      <c r="AY130" s="14" t="s">
        <v>158</v>
      </c>
      <c r="BE130" s="177">
        <f t="shared" si="4"/>
        <v>0</v>
      </c>
      <c r="BF130" s="177">
        <f t="shared" si="5"/>
        <v>0</v>
      </c>
      <c r="BG130" s="177">
        <f t="shared" si="6"/>
        <v>0</v>
      </c>
      <c r="BH130" s="177">
        <f t="shared" si="7"/>
        <v>0</v>
      </c>
      <c r="BI130" s="177">
        <f t="shared" si="8"/>
        <v>0</v>
      </c>
      <c r="BJ130" s="14" t="s">
        <v>91</v>
      </c>
      <c r="BK130" s="177">
        <f t="shared" si="9"/>
        <v>0</v>
      </c>
      <c r="BL130" s="14" t="s">
        <v>578</v>
      </c>
      <c r="BM130" s="176" t="s">
        <v>189</v>
      </c>
    </row>
    <row r="131" spans="1:65" s="2" customFormat="1" ht="16.5" customHeight="1">
      <c r="A131" s="29"/>
      <c r="B131" s="163"/>
      <c r="C131" s="183" t="s">
        <v>194</v>
      </c>
      <c r="D131" s="183" t="s">
        <v>424</v>
      </c>
      <c r="E131" s="184" t="s">
        <v>1258</v>
      </c>
      <c r="F131" s="185" t="s">
        <v>1259</v>
      </c>
      <c r="G131" s="186" t="s">
        <v>251</v>
      </c>
      <c r="H131" s="187">
        <v>4.5</v>
      </c>
      <c r="I131" s="188"/>
      <c r="J131" s="189">
        <f t="shared" si="0"/>
        <v>0</v>
      </c>
      <c r="K131" s="190"/>
      <c r="L131" s="191"/>
      <c r="M131" s="192" t="s">
        <v>1</v>
      </c>
      <c r="N131" s="193" t="s">
        <v>44</v>
      </c>
      <c r="O131" s="55"/>
      <c r="P131" s="174">
        <f t="shared" si="1"/>
        <v>0</v>
      </c>
      <c r="Q131" s="174">
        <v>0</v>
      </c>
      <c r="R131" s="174">
        <f t="shared" si="2"/>
        <v>0</v>
      </c>
      <c r="S131" s="174">
        <v>0</v>
      </c>
      <c r="T131" s="175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6" t="s">
        <v>1245</v>
      </c>
      <c r="AT131" s="176" t="s">
        <v>424</v>
      </c>
      <c r="AU131" s="176" t="s">
        <v>91</v>
      </c>
      <c r="AY131" s="14" t="s">
        <v>158</v>
      </c>
      <c r="BE131" s="177">
        <f t="shared" si="4"/>
        <v>0</v>
      </c>
      <c r="BF131" s="177">
        <f t="shared" si="5"/>
        <v>0</v>
      </c>
      <c r="BG131" s="177">
        <f t="shared" si="6"/>
        <v>0</v>
      </c>
      <c r="BH131" s="177">
        <f t="shared" si="7"/>
        <v>0</v>
      </c>
      <c r="BI131" s="177">
        <f t="shared" si="8"/>
        <v>0</v>
      </c>
      <c r="BJ131" s="14" t="s">
        <v>91</v>
      </c>
      <c r="BK131" s="177">
        <f t="shared" si="9"/>
        <v>0</v>
      </c>
      <c r="BL131" s="14" t="s">
        <v>578</v>
      </c>
      <c r="BM131" s="176" t="s">
        <v>194</v>
      </c>
    </row>
    <row r="132" spans="1:65" s="2" customFormat="1" ht="21.75" customHeight="1">
      <c r="A132" s="29"/>
      <c r="B132" s="163"/>
      <c r="C132" s="164" t="s">
        <v>199</v>
      </c>
      <c r="D132" s="164" t="s">
        <v>160</v>
      </c>
      <c r="E132" s="165" t="s">
        <v>1260</v>
      </c>
      <c r="F132" s="166" t="s">
        <v>1261</v>
      </c>
      <c r="G132" s="167" t="s">
        <v>251</v>
      </c>
      <c r="H132" s="168">
        <v>49</v>
      </c>
      <c r="I132" s="169"/>
      <c r="J132" s="170">
        <f t="shared" si="0"/>
        <v>0</v>
      </c>
      <c r="K132" s="171"/>
      <c r="L132" s="30"/>
      <c r="M132" s="172" t="s">
        <v>1</v>
      </c>
      <c r="N132" s="173" t="s">
        <v>44</v>
      </c>
      <c r="O132" s="55"/>
      <c r="P132" s="174">
        <f t="shared" si="1"/>
        <v>0</v>
      </c>
      <c r="Q132" s="174">
        <v>0</v>
      </c>
      <c r="R132" s="174">
        <f t="shared" si="2"/>
        <v>0</v>
      </c>
      <c r="S132" s="174">
        <v>0</v>
      </c>
      <c r="T132" s="175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578</v>
      </c>
      <c r="AT132" s="176" t="s">
        <v>160</v>
      </c>
      <c r="AU132" s="176" t="s">
        <v>91</v>
      </c>
      <c r="AY132" s="14" t="s">
        <v>158</v>
      </c>
      <c r="BE132" s="177">
        <f t="shared" si="4"/>
        <v>0</v>
      </c>
      <c r="BF132" s="177">
        <f t="shared" si="5"/>
        <v>0</v>
      </c>
      <c r="BG132" s="177">
        <f t="shared" si="6"/>
        <v>0</v>
      </c>
      <c r="BH132" s="177">
        <f t="shared" si="7"/>
        <v>0</v>
      </c>
      <c r="BI132" s="177">
        <f t="shared" si="8"/>
        <v>0</v>
      </c>
      <c r="BJ132" s="14" t="s">
        <v>91</v>
      </c>
      <c r="BK132" s="177">
        <f t="shared" si="9"/>
        <v>0</v>
      </c>
      <c r="BL132" s="14" t="s">
        <v>578</v>
      </c>
      <c r="BM132" s="176" t="s">
        <v>199</v>
      </c>
    </row>
    <row r="133" spans="1:65" s="2" customFormat="1" ht="16.5" customHeight="1">
      <c r="A133" s="29"/>
      <c r="B133" s="163"/>
      <c r="C133" s="183" t="s">
        <v>203</v>
      </c>
      <c r="D133" s="183" t="s">
        <v>424</v>
      </c>
      <c r="E133" s="184" t="s">
        <v>1262</v>
      </c>
      <c r="F133" s="185" t="s">
        <v>1263</v>
      </c>
      <c r="G133" s="186" t="s">
        <v>251</v>
      </c>
      <c r="H133" s="187">
        <v>49</v>
      </c>
      <c r="I133" s="188"/>
      <c r="J133" s="189">
        <f t="shared" si="0"/>
        <v>0</v>
      </c>
      <c r="K133" s="190"/>
      <c r="L133" s="191"/>
      <c r="M133" s="192" t="s">
        <v>1</v>
      </c>
      <c r="N133" s="193" t="s">
        <v>44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1245</v>
      </c>
      <c r="AT133" s="176" t="s">
        <v>424</v>
      </c>
      <c r="AU133" s="176" t="s">
        <v>91</v>
      </c>
      <c r="AY133" s="14" t="s">
        <v>158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91</v>
      </c>
      <c r="BK133" s="177">
        <f t="shared" si="9"/>
        <v>0</v>
      </c>
      <c r="BL133" s="14" t="s">
        <v>578</v>
      </c>
      <c r="BM133" s="176" t="s">
        <v>203</v>
      </c>
    </row>
    <row r="134" spans="1:65" s="2" customFormat="1" ht="21.75" customHeight="1">
      <c r="A134" s="29"/>
      <c r="B134" s="163"/>
      <c r="C134" s="164" t="s">
        <v>208</v>
      </c>
      <c r="D134" s="164" t="s">
        <v>160</v>
      </c>
      <c r="E134" s="165" t="s">
        <v>1264</v>
      </c>
      <c r="F134" s="166" t="s">
        <v>1265</v>
      </c>
      <c r="G134" s="167" t="s">
        <v>251</v>
      </c>
      <c r="H134" s="168">
        <v>21</v>
      </c>
      <c r="I134" s="169"/>
      <c r="J134" s="170">
        <f t="shared" si="0"/>
        <v>0</v>
      </c>
      <c r="K134" s="171"/>
      <c r="L134" s="30"/>
      <c r="M134" s="172" t="s">
        <v>1</v>
      </c>
      <c r="N134" s="173" t="s">
        <v>44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578</v>
      </c>
      <c r="AT134" s="176" t="s">
        <v>160</v>
      </c>
      <c r="AU134" s="176" t="s">
        <v>91</v>
      </c>
      <c r="AY134" s="14" t="s">
        <v>158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91</v>
      </c>
      <c r="BK134" s="177">
        <f t="shared" si="9"/>
        <v>0</v>
      </c>
      <c r="BL134" s="14" t="s">
        <v>578</v>
      </c>
      <c r="BM134" s="176" t="s">
        <v>208</v>
      </c>
    </row>
    <row r="135" spans="1:65" s="2" customFormat="1" ht="16.5" customHeight="1">
      <c r="A135" s="29"/>
      <c r="B135" s="163"/>
      <c r="C135" s="183" t="s">
        <v>212</v>
      </c>
      <c r="D135" s="183" t="s">
        <v>424</v>
      </c>
      <c r="E135" s="184" t="s">
        <v>1266</v>
      </c>
      <c r="F135" s="185" t="s">
        <v>1267</v>
      </c>
      <c r="G135" s="186" t="s">
        <v>251</v>
      </c>
      <c r="H135" s="187">
        <v>21</v>
      </c>
      <c r="I135" s="188"/>
      <c r="J135" s="189">
        <f t="shared" si="0"/>
        <v>0</v>
      </c>
      <c r="K135" s="190"/>
      <c r="L135" s="191"/>
      <c r="M135" s="192" t="s">
        <v>1</v>
      </c>
      <c r="N135" s="193" t="s">
        <v>44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1245</v>
      </c>
      <c r="AT135" s="176" t="s">
        <v>424</v>
      </c>
      <c r="AU135" s="176" t="s">
        <v>91</v>
      </c>
      <c r="AY135" s="14" t="s">
        <v>158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91</v>
      </c>
      <c r="BK135" s="177">
        <f t="shared" si="9"/>
        <v>0</v>
      </c>
      <c r="BL135" s="14" t="s">
        <v>578</v>
      </c>
      <c r="BM135" s="176" t="s">
        <v>212</v>
      </c>
    </row>
    <row r="136" spans="1:65" s="2" customFormat="1" ht="21.75" customHeight="1">
      <c r="A136" s="29"/>
      <c r="B136" s="163"/>
      <c r="C136" s="164" t="s">
        <v>216</v>
      </c>
      <c r="D136" s="164" t="s">
        <v>160</v>
      </c>
      <c r="E136" s="165" t="s">
        <v>1268</v>
      </c>
      <c r="F136" s="166" t="s">
        <v>1269</v>
      </c>
      <c r="G136" s="167" t="s">
        <v>251</v>
      </c>
      <c r="H136" s="168">
        <v>23</v>
      </c>
      <c r="I136" s="169"/>
      <c r="J136" s="170">
        <f t="shared" si="0"/>
        <v>0</v>
      </c>
      <c r="K136" s="171"/>
      <c r="L136" s="30"/>
      <c r="M136" s="172" t="s">
        <v>1</v>
      </c>
      <c r="N136" s="173" t="s">
        <v>44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578</v>
      </c>
      <c r="AT136" s="176" t="s">
        <v>160</v>
      </c>
      <c r="AU136" s="176" t="s">
        <v>91</v>
      </c>
      <c r="AY136" s="14" t="s">
        <v>158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91</v>
      </c>
      <c r="BK136" s="177">
        <f t="shared" si="9"/>
        <v>0</v>
      </c>
      <c r="BL136" s="14" t="s">
        <v>578</v>
      </c>
      <c r="BM136" s="176" t="s">
        <v>216</v>
      </c>
    </row>
    <row r="137" spans="1:65" s="2" customFormat="1" ht="16.5" customHeight="1">
      <c r="A137" s="29"/>
      <c r="B137" s="163"/>
      <c r="C137" s="183" t="s">
        <v>220</v>
      </c>
      <c r="D137" s="183" t="s">
        <v>424</v>
      </c>
      <c r="E137" s="184" t="s">
        <v>1270</v>
      </c>
      <c r="F137" s="185" t="s">
        <v>1271</v>
      </c>
      <c r="G137" s="186" t="s">
        <v>251</v>
      </c>
      <c r="H137" s="187">
        <v>23</v>
      </c>
      <c r="I137" s="188"/>
      <c r="J137" s="189">
        <f t="shared" si="0"/>
        <v>0</v>
      </c>
      <c r="K137" s="190"/>
      <c r="L137" s="191"/>
      <c r="M137" s="192" t="s">
        <v>1</v>
      </c>
      <c r="N137" s="193" t="s">
        <v>44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1245</v>
      </c>
      <c r="AT137" s="176" t="s">
        <v>424</v>
      </c>
      <c r="AU137" s="176" t="s">
        <v>91</v>
      </c>
      <c r="AY137" s="14" t="s">
        <v>158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91</v>
      </c>
      <c r="BK137" s="177">
        <f t="shared" si="9"/>
        <v>0</v>
      </c>
      <c r="BL137" s="14" t="s">
        <v>578</v>
      </c>
      <c r="BM137" s="176" t="s">
        <v>220</v>
      </c>
    </row>
    <row r="138" spans="1:65" s="2" customFormat="1" ht="21.75" customHeight="1">
      <c r="A138" s="29"/>
      <c r="B138" s="163"/>
      <c r="C138" s="164" t="s">
        <v>224</v>
      </c>
      <c r="D138" s="164" t="s">
        <v>160</v>
      </c>
      <c r="E138" s="165" t="s">
        <v>1272</v>
      </c>
      <c r="F138" s="166" t="s">
        <v>1273</v>
      </c>
      <c r="G138" s="167" t="s">
        <v>251</v>
      </c>
      <c r="H138" s="168">
        <v>100</v>
      </c>
      <c r="I138" s="169"/>
      <c r="J138" s="170">
        <f t="shared" si="0"/>
        <v>0</v>
      </c>
      <c r="K138" s="171"/>
      <c r="L138" s="30"/>
      <c r="M138" s="172" t="s">
        <v>1</v>
      </c>
      <c r="N138" s="173" t="s">
        <v>44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578</v>
      </c>
      <c r="AT138" s="176" t="s">
        <v>160</v>
      </c>
      <c r="AU138" s="176" t="s">
        <v>91</v>
      </c>
      <c r="AY138" s="14" t="s">
        <v>158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91</v>
      </c>
      <c r="BK138" s="177">
        <f t="shared" si="9"/>
        <v>0</v>
      </c>
      <c r="BL138" s="14" t="s">
        <v>578</v>
      </c>
      <c r="BM138" s="176" t="s">
        <v>224</v>
      </c>
    </row>
    <row r="139" spans="1:65" s="2" customFormat="1" ht="16.5" customHeight="1">
      <c r="A139" s="29"/>
      <c r="B139" s="163"/>
      <c r="C139" s="183" t="s">
        <v>228</v>
      </c>
      <c r="D139" s="183" t="s">
        <v>424</v>
      </c>
      <c r="E139" s="184" t="s">
        <v>1274</v>
      </c>
      <c r="F139" s="185" t="s">
        <v>1275</v>
      </c>
      <c r="G139" s="186" t="s">
        <v>251</v>
      </c>
      <c r="H139" s="187">
        <v>50</v>
      </c>
      <c r="I139" s="188"/>
      <c r="J139" s="189">
        <f t="shared" si="0"/>
        <v>0</v>
      </c>
      <c r="K139" s="190"/>
      <c r="L139" s="191"/>
      <c r="M139" s="192" t="s">
        <v>1</v>
      </c>
      <c r="N139" s="193" t="s">
        <v>44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1245</v>
      </c>
      <c r="AT139" s="176" t="s">
        <v>424</v>
      </c>
      <c r="AU139" s="176" t="s">
        <v>91</v>
      </c>
      <c r="AY139" s="14" t="s">
        <v>158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91</v>
      </c>
      <c r="BK139" s="177">
        <f t="shared" si="9"/>
        <v>0</v>
      </c>
      <c r="BL139" s="14" t="s">
        <v>578</v>
      </c>
      <c r="BM139" s="176" t="s">
        <v>228</v>
      </c>
    </row>
    <row r="140" spans="1:65" s="2" customFormat="1" ht="16.5" customHeight="1">
      <c r="A140" s="29"/>
      <c r="B140" s="163"/>
      <c r="C140" s="183" t="s">
        <v>233</v>
      </c>
      <c r="D140" s="183" t="s">
        <v>424</v>
      </c>
      <c r="E140" s="184" t="s">
        <v>1276</v>
      </c>
      <c r="F140" s="185" t="s">
        <v>1277</v>
      </c>
      <c r="G140" s="186" t="s">
        <v>251</v>
      </c>
      <c r="H140" s="187">
        <v>50</v>
      </c>
      <c r="I140" s="188"/>
      <c r="J140" s="189">
        <f t="shared" si="0"/>
        <v>0</v>
      </c>
      <c r="K140" s="190"/>
      <c r="L140" s="191"/>
      <c r="M140" s="192" t="s">
        <v>1</v>
      </c>
      <c r="N140" s="193" t="s">
        <v>44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1245</v>
      </c>
      <c r="AT140" s="176" t="s">
        <v>424</v>
      </c>
      <c r="AU140" s="176" t="s">
        <v>91</v>
      </c>
      <c r="AY140" s="14" t="s">
        <v>158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91</v>
      </c>
      <c r="BK140" s="177">
        <f t="shared" si="9"/>
        <v>0</v>
      </c>
      <c r="BL140" s="14" t="s">
        <v>578</v>
      </c>
      <c r="BM140" s="176" t="s">
        <v>233</v>
      </c>
    </row>
    <row r="141" spans="1:65" s="2" customFormat="1" ht="16.5" customHeight="1">
      <c r="A141" s="29"/>
      <c r="B141" s="163"/>
      <c r="C141" s="164" t="s">
        <v>237</v>
      </c>
      <c r="D141" s="164" t="s">
        <v>160</v>
      </c>
      <c r="E141" s="165" t="s">
        <v>1278</v>
      </c>
      <c r="F141" s="166" t="s">
        <v>1279</v>
      </c>
      <c r="G141" s="167" t="s">
        <v>231</v>
      </c>
      <c r="H141" s="168">
        <v>6</v>
      </c>
      <c r="I141" s="169"/>
      <c r="J141" s="170">
        <f t="shared" si="0"/>
        <v>0</v>
      </c>
      <c r="K141" s="171"/>
      <c r="L141" s="30"/>
      <c r="M141" s="172" t="s">
        <v>1</v>
      </c>
      <c r="N141" s="173" t="s">
        <v>44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578</v>
      </c>
      <c r="AT141" s="176" t="s">
        <v>160</v>
      </c>
      <c r="AU141" s="176" t="s">
        <v>91</v>
      </c>
      <c r="AY141" s="14" t="s">
        <v>158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91</v>
      </c>
      <c r="BK141" s="177">
        <f t="shared" si="9"/>
        <v>0</v>
      </c>
      <c r="BL141" s="14" t="s">
        <v>578</v>
      </c>
      <c r="BM141" s="176" t="s">
        <v>237</v>
      </c>
    </row>
    <row r="142" spans="1:65" s="2" customFormat="1" ht="16.5" customHeight="1">
      <c r="A142" s="29"/>
      <c r="B142" s="163"/>
      <c r="C142" s="183" t="s">
        <v>7</v>
      </c>
      <c r="D142" s="183" t="s">
        <v>424</v>
      </c>
      <c r="E142" s="184" t="s">
        <v>1280</v>
      </c>
      <c r="F142" s="185" t="s">
        <v>1281</v>
      </c>
      <c r="G142" s="186" t="s">
        <v>231</v>
      </c>
      <c r="H142" s="187">
        <v>6</v>
      </c>
      <c r="I142" s="188"/>
      <c r="J142" s="189">
        <f t="shared" si="0"/>
        <v>0</v>
      </c>
      <c r="K142" s="190"/>
      <c r="L142" s="191"/>
      <c r="M142" s="192" t="s">
        <v>1</v>
      </c>
      <c r="N142" s="193" t="s">
        <v>44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1245</v>
      </c>
      <c r="AT142" s="176" t="s">
        <v>424</v>
      </c>
      <c r="AU142" s="176" t="s">
        <v>91</v>
      </c>
      <c r="AY142" s="14" t="s">
        <v>158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91</v>
      </c>
      <c r="BK142" s="177">
        <f t="shared" si="9"/>
        <v>0</v>
      </c>
      <c r="BL142" s="14" t="s">
        <v>578</v>
      </c>
      <c r="BM142" s="176" t="s">
        <v>7</v>
      </c>
    </row>
    <row r="143" spans="1:65" s="2" customFormat="1" ht="21.75" customHeight="1">
      <c r="A143" s="29"/>
      <c r="B143" s="163"/>
      <c r="C143" s="164" t="s">
        <v>244</v>
      </c>
      <c r="D143" s="164" t="s">
        <v>160</v>
      </c>
      <c r="E143" s="165" t="s">
        <v>1282</v>
      </c>
      <c r="F143" s="166" t="s">
        <v>1283</v>
      </c>
      <c r="G143" s="167" t="s">
        <v>231</v>
      </c>
      <c r="H143" s="168">
        <v>5</v>
      </c>
      <c r="I143" s="169"/>
      <c r="J143" s="170">
        <f t="shared" si="0"/>
        <v>0</v>
      </c>
      <c r="K143" s="171"/>
      <c r="L143" s="30"/>
      <c r="M143" s="172" t="s">
        <v>1</v>
      </c>
      <c r="N143" s="173" t="s">
        <v>44</v>
      </c>
      <c r="O143" s="55"/>
      <c r="P143" s="174">
        <f t="shared" si="1"/>
        <v>0</v>
      </c>
      <c r="Q143" s="174">
        <v>0</v>
      </c>
      <c r="R143" s="174">
        <f t="shared" si="2"/>
        <v>0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578</v>
      </c>
      <c r="AT143" s="176" t="s">
        <v>160</v>
      </c>
      <c r="AU143" s="176" t="s">
        <v>91</v>
      </c>
      <c r="AY143" s="14" t="s">
        <v>158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91</v>
      </c>
      <c r="BK143" s="177">
        <f t="shared" si="9"/>
        <v>0</v>
      </c>
      <c r="BL143" s="14" t="s">
        <v>578</v>
      </c>
      <c r="BM143" s="176" t="s">
        <v>244</v>
      </c>
    </row>
    <row r="144" spans="1:65" s="2" customFormat="1" ht="16.5" customHeight="1">
      <c r="A144" s="29"/>
      <c r="B144" s="163"/>
      <c r="C144" s="183" t="s">
        <v>248</v>
      </c>
      <c r="D144" s="183" t="s">
        <v>424</v>
      </c>
      <c r="E144" s="184" t="s">
        <v>1284</v>
      </c>
      <c r="F144" s="185" t="s">
        <v>1285</v>
      </c>
      <c r="G144" s="186" t="s">
        <v>231</v>
      </c>
      <c r="H144" s="187">
        <v>5</v>
      </c>
      <c r="I144" s="188"/>
      <c r="J144" s="189">
        <f t="shared" si="0"/>
        <v>0</v>
      </c>
      <c r="K144" s="190"/>
      <c r="L144" s="191"/>
      <c r="M144" s="192" t="s">
        <v>1</v>
      </c>
      <c r="N144" s="193" t="s">
        <v>44</v>
      </c>
      <c r="O144" s="55"/>
      <c r="P144" s="174">
        <f t="shared" si="1"/>
        <v>0</v>
      </c>
      <c r="Q144" s="174">
        <v>0</v>
      </c>
      <c r="R144" s="174">
        <f t="shared" si="2"/>
        <v>0</v>
      </c>
      <c r="S144" s="174">
        <v>0</v>
      </c>
      <c r="T144" s="175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6" t="s">
        <v>1245</v>
      </c>
      <c r="AT144" s="176" t="s">
        <v>424</v>
      </c>
      <c r="AU144" s="176" t="s">
        <v>91</v>
      </c>
      <c r="AY144" s="14" t="s">
        <v>158</v>
      </c>
      <c r="BE144" s="177">
        <f t="shared" si="4"/>
        <v>0</v>
      </c>
      <c r="BF144" s="177">
        <f t="shared" si="5"/>
        <v>0</v>
      </c>
      <c r="BG144" s="177">
        <f t="shared" si="6"/>
        <v>0</v>
      </c>
      <c r="BH144" s="177">
        <f t="shared" si="7"/>
        <v>0</v>
      </c>
      <c r="BI144" s="177">
        <f t="shared" si="8"/>
        <v>0</v>
      </c>
      <c r="BJ144" s="14" t="s">
        <v>91</v>
      </c>
      <c r="BK144" s="177">
        <f t="shared" si="9"/>
        <v>0</v>
      </c>
      <c r="BL144" s="14" t="s">
        <v>578</v>
      </c>
      <c r="BM144" s="176" t="s">
        <v>248</v>
      </c>
    </row>
    <row r="145" spans="1:65" s="2" customFormat="1" ht="21.75" customHeight="1">
      <c r="A145" s="29"/>
      <c r="B145" s="163"/>
      <c r="C145" s="164" t="s">
        <v>253</v>
      </c>
      <c r="D145" s="164" t="s">
        <v>160</v>
      </c>
      <c r="E145" s="165" t="s">
        <v>1286</v>
      </c>
      <c r="F145" s="166" t="s">
        <v>1287</v>
      </c>
      <c r="G145" s="167" t="s">
        <v>231</v>
      </c>
      <c r="H145" s="168">
        <v>2</v>
      </c>
      <c r="I145" s="169"/>
      <c r="J145" s="170">
        <f t="shared" si="0"/>
        <v>0</v>
      </c>
      <c r="K145" s="171"/>
      <c r="L145" s="30"/>
      <c r="M145" s="172" t="s">
        <v>1</v>
      </c>
      <c r="N145" s="173" t="s">
        <v>44</v>
      </c>
      <c r="O145" s="55"/>
      <c r="P145" s="174">
        <f t="shared" si="1"/>
        <v>0</v>
      </c>
      <c r="Q145" s="174">
        <v>0</v>
      </c>
      <c r="R145" s="174">
        <f t="shared" si="2"/>
        <v>0</v>
      </c>
      <c r="S145" s="174">
        <v>0</v>
      </c>
      <c r="T145" s="175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578</v>
      </c>
      <c r="AT145" s="176" t="s">
        <v>160</v>
      </c>
      <c r="AU145" s="176" t="s">
        <v>91</v>
      </c>
      <c r="AY145" s="14" t="s">
        <v>158</v>
      </c>
      <c r="BE145" s="177">
        <f t="shared" si="4"/>
        <v>0</v>
      </c>
      <c r="BF145" s="177">
        <f t="shared" si="5"/>
        <v>0</v>
      </c>
      <c r="BG145" s="177">
        <f t="shared" si="6"/>
        <v>0</v>
      </c>
      <c r="BH145" s="177">
        <f t="shared" si="7"/>
        <v>0</v>
      </c>
      <c r="BI145" s="177">
        <f t="shared" si="8"/>
        <v>0</v>
      </c>
      <c r="BJ145" s="14" t="s">
        <v>91</v>
      </c>
      <c r="BK145" s="177">
        <f t="shared" si="9"/>
        <v>0</v>
      </c>
      <c r="BL145" s="14" t="s">
        <v>578</v>
      </c>
      <c r="BM145" s="176" t="s">
        <v>253</v>
      </c>
    </row>
    <row r="146" spans="1:65" s="2" customFormat="1" ht="16.5" customHeight="1">
      <c r="A146" s="29"/>
      <c r="B146" s="163"/>
      <c r="C146" s="183" t="s">
        <v>257</v>
      </c>
      <c r="D146" s="183" t="s">
        <v>424</v>
      </c>
      <c r="E146" s="184" t="s">
        <v>1288</v>
      </c>
      <c r="F146" s="185" t="s">
        <v>1289</v>
      </c>
      <c r="G146" s="186" t="s">
        <v>231</v>
      </c>
      <c r="H146" s="187">
        <v>2</v>
      </c>
      <c r="I146" s="188"/>
      <c r="J146" s="189">
        <f t="shared" si="0"/>
        <v>0</v>
      </c>
      <c r="K146" s="190"/>
      <c r="L146" s="191"/>
      <c r="M146" s="192" t="s">
        <v>1</v>
      </c>
      <c r="N146" s="193" t="s">
        <v>44</v>
      </c>
      <c r="O146" s="55"/>
      <c r="P146" s="174">
        <f t="shared" si="1"/>
        <v>0</v>
      </c>
      <c r="Q146" s="174">
        <v>0</v>
      </c>
      <c r="R146" s="174">
        <f t="shared" si="2"/>
        <v>0</v>
      </c>
      <c r="S146" s="174">
        <v>0</v>
      </c>
      <c r="T146" s="175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1245</v>
      </c>
      <c r="AT146" s="176" t="s">
        <v>424</v>
      </c>
      <c r="AU146" s="176" t="s">
        <v>91</v>
      </c>
      <c r="AY146" s="14" t="s">
        <v>158</v>
      </c>
      <c r="BE146" s="177">
        <f t="shared" si="4"/>
        <v>0</v>
      </c>
      <c r="BF146" s="177">
        <f t="shared" si="5"/>
        <v>0</v>
      </c>
      <c r="BG146" s="177">
        <f t="shared" si="6"/>
        <v>0</v>
      </c>
      <c r="BH146" s="177">
        <f t="shared" si="7"/>
        <v>0</v>
      </c>
      <c r="BI146" s="177">
        <f t="shared" si="8"/>
        <v>0</v>
      </c>
      <c r="BJ146" s="14" t="s">
        <v>91</v>
      </c>
      <c r="BK146" s="177">
        <f t="shared" si="9"/>
        <v>0</v>
      </c>
      <c r="BL146" s="14" t="s">
        <v>578</v>
      </c>
      <c r="BM146" s="176" t="s">
        <v>257</v>
      </c>
    </row>
    <row r="147" spans="1:65" s="2" customFormat="1" ht="21.75" customHeight="1">
      <c r="A147" s="29"/>
      <c r="B147" s="163"/>
      <c r="C147" s="164" t="s">
        <v>261</v>
      </c>
      <c r="D147" s="164" t="s">
        <v>160</v>
      </c>
      <c r="E147" s="165" t="s">
        <v>1290</v>
      </c>
      <c r="F147" s="166" t="s">
        <v>1291</v>
      </c>
      <c r="G147" s="167" t="s">
        <v>231</v>
      </c>
      <c r="H147" s="168">
        <v>1</v>
      </c>
      <c r="I147" s="169"/>
      <c r="J147" s="170">
        <f t="shared" si="0"/>
        <v>0</v>
      </c>
      <c r="K147" s="171"/>
      <c r="L147" s="30"/>
      <c r="M147" s="172" t="s">
        <v>1</v>
      </c>
      <c r="N147" s="173" t="s">
        <v>44</v>
      </c>
      <c r="O147" s="55"/>
      <c r="P147" s="174">
        <f t="shared" si="1"/>
        <v>0</v>
      </c>
      <c r="Q147" s="174">
        <v>0</v>
      </c>
      <c r="R147" s="174">
        <f t="shared" si="2"/>
        <v>0</v>
      </c>
      <c r="S147" s="174">
        <v>0</v>
      </c>
      <c r="T147" s="175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6" t="s">
        <v>578</v>
      </c>
      <c r="AT147" s="176" t="s">
        <v>160</v>
      </c>
      <c r="AU147" s="176" t="s">
        <v>91</v>
      </c>
      <c r="AY147" s="14" t="s">
        <v>158</v>
      </c>
      <c r="BE147" s="177">
        <f t="shared" si="4"/>
        <v>0</v>
      </c>
      <c r="BF147" s="177">
        <f t="shared" si="5"/>
        <v>0</v>
      </c>
      <c r="BG147" s="177">
        <f t="shared" si="6"/>
        <v>0</v>
      </c>
      <c r="BH147" s="177">
        <f t="shared" si="7"/>
        <v>0</v>
      </c>
      <c r="BI147" s="177">
        <f t="shared" si="8"/>
        <v>0</v>
      </c>
      <c r="BJ147" s="14" t="s">
        <v>91</v>
      </c>
      <c r="BK147" s="177">
        <f t="shared" si="9"/>
        <v>0</v>
      </c>
      <c r="BL147" s="14" t="s">
        <v>578</v>
      </c>
      <c r="BM147" s="176" t="s">
        <v>261</v>
      </c>
    </row>
    <row r="148" spans="1:65" s="2" customFormat="1" ht="32.25" customHeight="1">
      <c r="A148" s="29"/>
      <c r="B148" s="163"/>
      <c r="C148" s="183" t="s">
        <v>265</v>
      </c>
      <c r="D148" s="183" t="s">
        <v>424</v>
      </c>
      <c r="E148" s="184" t="s">
        <v>1292</v>
      </c>
      <c r="F148" s="185" t="s">
        <v>1293</v>
      </c>
      <c r="G148" s="186" t="s">
        <v>231</v>
      </c>
      <c r="H148" s="187">
        <v>1</v>
      </c>
      <c r="I148" s="188"/>
      <c r="J148" s="189">
        <f t="shared" si="0"/>
        <v>0</v>
      </c>
      <c r="K148" s="190"/>
      <c r="L148" s="191"/>
      <c r="M148" s="192" t="s">
        <v>1</v>
      </c>
      <c r="N148" s="193" t="s">
        <v>44</v>
      </c>
      <c r="O148" s="55"/>
      <c r="P148" s="174">
        <f t="shared" si="1"/>
        <v>0</v>
      </c>
      <c r="Q148" s="174">
        <v>0</v>
      </c>
      <c r="R148" s="174">
        <f t="shared" si="2"/>
        <v>0</v>
      </c>
      <c r="S148" s="174">
        <v>0</v>
      </c>
      <c r="T148" s="175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1245</v>
      </c>
      <c r="AT148" s="176" t="s">
        <v>424</v>
      </c>
      <c r="AU148" s="176" t="s">
        <v>91</v>
      </c>
      <c r="AY148" s="14" t="s">
        <v>158</v>
      </c>
      <c r="BE148" s="177">
        <f t="shared" si="4"/>
        <v>0</v>
      </c>
      <c r="BF148" s="177">
        <f t="shared" si="5"/>
        <v>0</v>
      </c>
      <c r="BG148" s="177">
        <f t="shared" si="6"/>
        <v>0</v>
      </c>
      <c r="BH148" s="177">
        <f t="shared" si="7"/>
        <v>0</v>
      </c>
      <c r="BI148" s="177">
        <f t="shared" si="8"/>
        <v>0</v>
      </c>
      <c r="BJ148" s="14" t="s">
        <v>91</v>
      </c>
      <c r="BK148" s="177">
        <f t="shared" si="9"/>
        <v>0</v>
      </c>
      <c r="BL148" s="14" t="s">
        <v>578</v>
      </c>
      <c r="BM148" s="176" t="s">
        <v>265</v>
      </c>
    </row>
    <row r="149" spans="1:65" s="2" customFormat="1" ht="36.75" customHeight="1">
      <c r="A149" s="29"/>
      <c r="B149" s="163"/>
      <c r="C149" s="183" t="s">
        <v>269</v>
      </c>
      <c r="D149" s="183" t="s">
        <v>424</v>
      </c>
      <c r="E149" s="184" t="s">
        <v>1294</v>
      </c>
      <c r="F149" s="185" t="s">
        <v>1295</v>
      </c>
      <c r="G149" s="186" t="s">
        <v>231</v>
      </c>
      <c r="H149" s="187">
        <v>1</v>
      </c>
      <c r="I149" s="188"/>
      <c r="J149" s="189">
        <f t="shared" si="0"/>
        <v>0</v>
      </c>
      <c r="K149" s="190"/>
      <c r="L149" s="191"/>
      <c r="M149" s="192" t="s">
        <v>1</v>
      </c>
      <c r="N149" s="193" t="s">
        <v>44</v>
      </c>
      <c r="O149" s="55"/>
      <c r="P149" s="174">
        <f t="shared" si="1"/>
        <v>0</v>
      </c>
      <c r="Q149" s="174">
        <v>0</v>
      </c>
      <c r="R149" s="174">
        <f t="shared" si="2"/>
        <v>0</v>
      </c>
      <c r="S149" s="174">
        <v>0</v>
      </c>
      <c r="T149" s="175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6" t="s">
        <v>1245</v>
      </c>
      <c r="AT149" s="176" t="s">
        <v>424</v>
      </c>
      <c r="AU149" s="176" t="s">
        <v>91</v>
      </c>
      <c r="AY149" s="14" t="s">
        <v>158</v>
      </c>
      <c r="BE149" s="177">
        <f t="shared" si="4"/>
        <v>0</v>
      </c>
      <c r="BF149" s="177">
        <f t="shared" si="5"/>
        <v>0</v>
      </c>
      <c r="BG149" s="177">
        <f t="shared" si="6"/>
        <v>0</v>
      </c>
      <c r="BH149" s="177">
        <f t="shared" si="7"/>
        <v>0</v>
      </c>
      <c r="BI149" s="177">
        <f t="shared" si="8"/>
        <v>0</v>
      </c>
      <c r="BJ149" s="14" t="s">
        <v>91</v>
      </c>
      <c r="BK149" s="177">
        <f t="shared" si="9"/>
        <v>0</v>
      </c>
      <c r="BL149" s="14" t="s">
        <v>578</v>
      </c>
      <c r="BM149" s="176" t="s">
        <v>269</v>
      </c>
    </row>
    <row r="150" spans="1:65" s="2" customFormat="1" ht="16.5" customHeight="1">
      <c r="A150" s="29"/>
      <c r="B150" s="163"/>
      <c r="C150" s="164" t="s">
        <v>273</v>
      </c>
      <c r="D150" s="164" t="s">
        <v>160</v>
      </c>
      <c r="E150" s="165" t="s">
        <v>1296</v>
      </c>
      <c r="F150" s="166" t="s">
        <v>1297</v>
      </c>
      <c r="G150" s="167" t="s">
        <v>231</v>
      </c>
      <c r="H150" s="168">
        <v>1</v>
      </c>
      <c r="I150" s="169"/>
      <c r="J150" s="170">
        <f t="shared" si="0"/>
        <v>0</v>
      </c>
      <c r="K150" s="171"/>
      <c r="L150" s="30"/>
      <c r="M150" s="172" t="s">
        <v>1</v>
      </c>
      <c r="N150" s="173" t="s">
        <v>44</v>
      </c>
      <c r="O150" s="55"/>
      <c r="P150" s="174">
        <f t="shared" si="1"/>
        <v>0</v>
      </c>
      <c r="Q150" s="174">
        <v>0</v>
      </c>
      <c r="R150" s="174">
        <f t="shared" si="2"/>
        <v>0</v>
      </c>
      <c r="S150" s="174">
        <v>0</v>
      </c>
      <c r="T150" s="175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578</v>
      </c>
      <c r="AT150" s="176" t="s">
        <v>160</v>
      </c>
      <c r="AU150" s="176" t="s">
        <v>91</v>
      </c>
      <c r="AY150" s="14" t="s">
        <v>158</v>
      </c>
      <c r="BE150" s="177">
        <f t="shared" si="4"/>
        <v>0</v>
      </c>
      <c r="BF150" s="177">
        <f t="shared" si="5"/>
        <v>0</v>
      </c>
      <c r="BG150" s="177">
        <f t="shared" si="6"/>
        <v>0</v>
      </c>
      <c r="BH150" s="177">
        <f t="shared" si="7"/>
        <v>0</v>
      </c>
      <c r="BI150" s="177">
        <f t="shared" si="8"/>
        <v>0</v>
      </c>
      <c r="BJ150" s="14" t="s">
        <v>91</v>
      </c>
      <c r="BK150" s="177">
        <f t="shared" si="9"/>
        <v>0</v>
      </c>
      <c r="BL150" s="14" t="s">
        <v>578</v>
      </c>
      <c r="BM150" s="176" t="s">
        <v>273</v>
      </c>
    </row>
    <row r="151" spans="1:65" s="2" customFormat="1" ht="16.5" customHeight="1">
      <c r="A151" s="29"/>
      <c r="B151" s="163"/>
      <c r="C151" s="183" t="s">
        <v>277</v>
      </c>
      <c r="D151" s="183" t="s">
        <v>424</v>
      </c>
      <c r="E151" s="184" t="s">
        <v>1298</v>
      </c>
      <c r="F151" s="185" t="s">
        <v>1299</v>
      </c>
      <c r="G151" s="186" t="s">
        <v>231</v>
      </c>
      <c r="H151" s="187">
        <v>1</v>
      </c>
      <c r="I151" s="188"/>
      <c r="J151" s="189">
        <f t="shared" si="0"/>
        <v>0</v>
      </c>
      <c r="K151" s="190"/>
      <c r="L151" s="191"/>
      <c r="M151" s="192" t="s">
        <v>1</v>
      </c>
      <c r="N151" s="193" t="s">
        <v>44</v>
      </c>
      <c r="O151" s="55"/>
      <c r="P151" s="174">
        <f t="shared" si="1"/>
        <v>0</v>
      </c>
      <c r="Q151" s="174">
        <v>0</v>
      </c>
      <c r="R151" s="174">
        <f t="shared" si="2"/>
        <v>0</v>
      </c>
      <c r="S151" s="174">
        <v>0</v>
      </c>
      <c r="T151" s="175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1245</v>
      </c>
      <c r="AT151" s="176" t="s">
        <v>424</v>
      </c>
      <c r="AU151" s="176" t="s">
        <v>91</v>
      </c>
      <c r="AY151" s="14" t="s">
        <v>158</v>
      </c>
      <c r="BE151" s="177">
        <f t="shared" si="4"/>
        <v>0</v>
      </c>
      <c r="BF151" s="177">
        <f t="shared" si="5"/>
        <v>0</v>
      </c>
      <c r="BG151" s="177">
        <f t="shared" si="6"/>
        <v>0</v>
      </c>
      <c r="BH151" s="177">
        <f t="shared" si="7"/>
        <v>0</v>
      </c>
      <c r="BI151" s="177">
        <f t="shared" si="8"/>
        <v>0</v>
      </c>
      <c r="BJ151" s="14" t="s">
        <v>91</v>
      </c>
      <c r="BK151" s="177">
        <f t="shared" si="9"/>
        <v>0</v>
      </c>
      <c r="BL151" s="14" t="s">
        <v>578</v>
      </c>
      <c r="BM151" s="176" t="s">
        <v>277</v>
      </c>
    </row>
    <row r="152" spans="1:65" s="2" customFormat="1" ht="21.75" customHeight="1">
      <c r="A152" s="29"/>
      <c r="B152" s="163"/>
      <c r="C152" s="164" t="s">
        <v>281</v>
      </c>
      <c r="D152" s="164" t="s">
        <v>160</v>
      </c>
      <c r="E152" s="165" t="s">
        <v>1300</v>
      </c>
      <c r="F152" s="166" t="s">
        <v>1301</v>
      </c>
      <c r="G152" s="167" t="s">
        <v>231</v>
      </c>
      <c r="H152" s="168">
        <v>1</v>
      </c>
      <c r="I152" s="169"/>
      <c r="J152" s="170">
        <f t="shared" si="0"/>
        <v>0</v>
      </c>
      <c r="K152" s="171"/>
      <c r="L152" s="30"/>
      <c r="M152" s="172" t="s">
        <v>1</v>
      </c>
      <c r="N152" s="173" t="s">
        <v>44</v>
      </c>
      <c r="O152" s="55"/>
      <c r="P152" s="174">
        <f t="shared" si="1"/>
        <v>0</v>
      </c>
      <c r="Q152" s="174">
        <v>0</v>
      </c>
      <c r="R152" s="174">
        <f t="shared" si="2"/>
        <v>0</v>
      </c>
      <c r="S152" s="174">
        <v>0</v>
      </c>
      <c r="T152" s="175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578</v>
      </c>
      <c r="AT152" s="176" t="s">
        <v>160</v>
      </c>
      <c r="AU152" s="176" t="s">
        <v>91</v>
      </c>
      <c r="AY152" s="14" t="s">
        <v>158</v>
      </c>
      <c r="BE152" s="177">
        <f t="shared" si="4"/>
        <v>0</v>
      </c>
      <c r="BF152" s="177">
        <f t="shared" si="5"/>
        <v>0</v>
      </c>
      <c r="BG152" s="177">
        <f t="shared" si="6"/>
        <v>0</v>
      </c>
      <c r="BH152" s="177">
        <f t="shared" si="7"/>
        <v>0</v>
      </c>
      <c r="BI152" s="177">
        <f t="shared" si="8"/>
        <v>0</v>
      </c>
      <c r="BJ152" s="14" t="s">
        <v>91</v>
      </c>
      <c r="BK152" s="177">
        <f t="shared" si="9"/>
        <v>0</v>
      </c>
      <c r="BL152" s="14" t="s">
        <v>578</v>
      </c>
      <c r="BM152" s="176" t="s">
        <v>281</v>
      </c>
    </row>
    <row r="153" spans="1:65" s="2" customFormat="1" ht="16.5" customHeight="1">
      <c r="A153" s="29"/>
      <c r="B153" s="163"/>
      <c r="C153" s="183" t="s">
        <v>289</v>
      </c>
      <c r="D153" s="183" t="s">
        <v>424</v>
      </c>
      <c r="E153" s="184" t="s">
        <v>1302</v>
      </c>
      <c r="F153" s="185" t="s">
        <v>1303</v>
      </c>
      <c r="G153" s="186" t="s">
        <v>231</v>
      </c>
      <c r="H153" s="187">
        <v>1</v>
      </c>
      <c r="I153" s="188"/>
      <c r="J153" s="189">
        <f t="shared" si="0"/>
        <v>0</v>
      </c>
      <c r="K153" s="190"/>
      <c r="L153" s="191"/>
      <c r="M153" s="192" t="s">
        <v>1</v>
      </c>
      <c r="N153" s="193" t="s">
        <v>44</v>
      </c>
      <c r="O153" s="55"/>
      <c r="P153" s="174">
        <f t="shared" si="1"/>
        <v>0</v>
      </c>
      <c r="Q153" s="174">
        <v>0</v>
      </c>
      <c r="R153" s="174">
        <f t="shared" si="2"/>
        <v>0</v>
      </c>
      <c r="S153" s="174">
        <v>0</v>
      </c>
      <c r="T153" s="175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1245</v>
      </c>
      <c r="AT153" s="176" t="s">
        <v>424</v>
      </c>
      <c r="AU153" s="176" t="s">
        <v>91</v>
      </c>
      <c r="AY153" s="14" t="s">
        <v>158</v>
      </c>
      <c r="BE153" s="177">
        <f t="shared" si="4"/>
        <v>0</v>
      </c>
      <c r="BF153" s="177">
        <f t="shared" si="5"/>
        <v>0</v>
      </c>
      <c r="BG153" s="177">
        <f t="shared" si="6"/>
        <v>0</v>
      </c>
      <c r="BH153" s="177">
        <f t="shared" si="7"/>
        <v>0</v>
      </c>
      <c r="BI153" s="177">
        <f t="shared" si="8"/>
        <v>0</v>
      </c>
      <c r="BJ153" s="14" t="s">
        <v>91</v>
      </c>
      <c r="BK153" s="177">
        <f t="shared" si="9"/>
        <v>0</v>
      </c>
      <c r="BL153" s="14" t="s">
        <v>578</v>
      </c>
      <c r="BM153" s="176" t="s">
        <v>289</v>
      </c>
    </row>
    <row r="154" spans="1:65" s="2" customFormat="1" ht="16.5" customHeight="1">
      <c r="A154" s="29"/>
      <c r="B154" s="163"/>
      <c r="C154" s="183" t="s">
        <v>293</v>
      </c>
      <c r="D154" s="183" t="s">
        <v>424</v>
      </c>
      <c r="E154" s="184" t="s">
        <v>1304</v>
      </c>
      <c r="F154" s="185" t="s">
        <v>1305</v>
      </c>
      <c r="G154" s="186" t="s">
        <v>231</v>
      </c>
      <c r="H154" s="187">
        <v>1</v>
      </c>
      <c r="I154" s="188"/>
      <c r="J154" s="189">
        <f t="shared" si="0"/>
        <v>0</v>
      </c>
      <c r="K154" s="190"/>
      <c r="L154" s="191"/>
      <c r="M154" s="192" t="s">
        <v>1</v>
      </c>
      <c r="N154" s="193" t="s">
        <v>44</v>
      </c>
      <c r="O154" s="55"/>
      <c r="P154" s="174">
        <f t="shared" si="1"/>
        <v>0</v>
      </c>
      <c r="Q154" s="174">
        <v>0</v>
      </c>
      <c r="R154" s="174">
        <f t="shared" si="2"/>
        <v>0</v>
      </c>
      <c r="S154" s="174">
        <v>0</v>
      </c>
      <c r="T154" s="175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1245</v>
      </c>
      <c r="AT154" s="176" t="s">
        <v>424</v>
      </c>
      <c r="AU154" s="176" t="s">
        <v>91</v>
      </c>
      <c r="AY154" s="14" t="s">
        <v>158</v>
      </c>
      <c r="BE154" s="177">
        <f t="shared" si="4"/>
        <v>0</v>
      </c>
      <c r="BF154" s="177">
        <f t="shared" si="5"/>
        <v>0</v>
      </c>
      <c r="BG154" s="177">
        <f t="shared" si="6"/>
        <v>0</v>
      </c>
      <c r="BH154" s="177">
        <f t="shared" si="7"/>
        <v>0</v>
      </c>
      <c r="BI154" s="177">
        <f t="shared" si="8"/>
        <v>0</v>
      </c>
      <c r="BJ154" s="14" t="s">
        <v>91</v>
      </c>
      <c r="BK154" s="177">
        <f t="shared" si="9"/>
        <v>0</v>
      </c>
      <c r="BL154" s="14" t="s">
        <v>578</v>
      </c>
      <c r="BM154" s="176" t="s">
        <v>293</v>
      </c>
    </row>
    <row r="155" spans="1:65" s="2" customFormat="1" ht="33" customHeight="1">
      <c r="A155" s="29"/>
      <c r="B155" s="163"/>
      <c r="C155" s="164" t="s">
        <v>297</v>
      </c>
      <c r="D155" s="164" t="s">
        <v>160</v>
      </c>
      <c r="E155" s="165" t="s">
        <v>1306</v>
      </c>
      <c r="F155" s="166" t="s">
        <v>1307</v>
      </c>
      <c r="G155" s="167" t="s">
        <v>231</v>
      </c>
      <c r="H155" s="168">
        <v>31</v>
      </c>
      <c r="I155" s="169"/>
      <c r="J155" s="170">
        <f t="shared" ref="J155:J186" si="10">ROUND(I155*H155,2)</f>
        <v>0</v>
      </c>
      <c r="K155" s="171"/>
      <c r="L155" s="30"/>
      <c r="M155" s="172" t="s">
        <v>1</v>
      </c>
      <c r="N155" s="173" t="s">
        <v>44</v>
      </c>
      <c r="O155" s="55"/>
      <c r="P155" s="174">
        <f t="shared" ref="P155:P186" si="11">O155*H155</f>
        <v>0</v>
      </c>
      <c r="Q155" s="174">
        <v>0</v>
      </c>
      <c r="R155" s="174">
        <f t="shared" ref="R155:R186" si="12">Q155*H155</f>
        <v>0</v>
      </c>
      <c r="S155" s="174">
        <v>0</v>
      </c>
      <c r="T155" s="175">
        <f t="shared" ref="T155:T186" si="13"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578</v>
      </c>
      <c r="AT155" s="176" t="s">
        <v>160</v>
      </c>
      <c r="AU155" s="176" t="s">
        <v>91</v>
      </c>
      <c r="AY155" s="14" t="s">
        <v>158</v>
      </c>
      <c r="BE155" s="177">
        <f t="shared" ref="BE155:BE186" si="14">IF(N155="základná",J155,0)</f>
        <v>0</v>
      </c>
      <c r="BF155" s="177">
        <f t="shared" ref="BF155:BF186" si="15">IF(N155="znížená",J155,0)</f>
        <v>0</v>
      </c>
      <c r="BG155" s="177">
        <f t="shared" ref="BG155:BG186" si="16">IF(N155="zákl. prenesená",J155,0)</f>
        <v>0</v>
      </c>
      <c r="BH155" s="177">
        <f t="shared" ref="BH155:BH186" si="17">IF(N155="zníž. prenesená",J155,0)</f>
        <v>0</v>
      </c>
      <c r="BI155" s="177">
        <f t="shared" ref="BI155:BI186" si="18">IF(N155="nulová",J155,0)</f>
        <v>0</v>
      </c>
      <c r="BJ155" s="14" t="s">
        <v>91</v>
      </c>
      <c r="BK155" s="177">
        <f t="shared" ref="BK155:BK186" si="19">ROUND(I155*H155,2)</f>
        <v>0</v>
      </c>
      <c r="BL155" s="14" t="s">
        <v>578</v>
      </c>
      <c r="BM155" s="176" t="s">
        <v>297</v>
      </c>
    </row>
    <row r="156" spans="1:65" s="2" customFormat="1" ht="16.5" customHeight="1">
      <c r="A156" s="29"/>
      <c r="B156" s="163"/>
      <c r="C156" s="183" t="s">
        <v>303</v>
      </c>
      <c r="D156" s="183" t="s">
        <v>424</v>
      </c>
      <c r="E156" s="184" t="s">
        <v>1308</v>
      </c>
      <c r="F156" s="185" t="s">
        <v>2509</v>
      </c>
      <c r="G156" s="186" t="s">
        <v>231</v>
      </c>
      <c r="H156" s="187">
        <v>31</v>
      </c>
      <c r="I156" s="188"/>
      <c r="J156" s="189">
        <f t="shared" si="10"/>
        <v>0</v>
      </c>
      <c r="K156" s="190"/>
      <c r="L156" s="191"/>
      <c r="M156" s="192" t="s">
        <v>1</v>
      </c>
      <c r="N156" s="193" t="s">
        <v>44</v>
      </c>
      <c r="O156" s="55"/>
      <c r="P156" s="174">
        <f t="shared" si="11"/>
        <v>0</v>
      </c>
      <c r="Q156" s="174">
        <v>0</v>
      </c>
      <c r="R156" s="174">
        <f t="shared" si="12"/>
        <v>0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1245</v>
      </c>
      <c r="AT156" s="176" t="s">
        <v>424</v>
      </c>
      <c r="AU156" s="176" t="s">
        <v>91</v>
      </c>
      <c r="AY156" s="14" t="s">
        <v>158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91</v>
      </c>
      <c r="BK156" s="177">
        <f t="shared" si="19"/>
        <v>0</v>
      </c>
      <c r="BL156" s="14" t="s">
        <v>578</v>
      </c>
      <c r="BM156" s="176" t="s">
        <v>303</v>
      </c>
    </row>
    <row r="157" spans="1:65" s="2" customFormat="1" ht="16.5" customHeight="1">
      <c r="A157" s="29"/>
      <c r="B157" s="163"/>
      <c r="C157" s="183" t="s">
        <v>309</v>
      </c>
      <c r="D157" s="183" t="s">
        <v>424</v>
      </c>
      <c r="E157" s="184" t="s">
        <v>1309</v>
      </c>
      <c r="F157" s="185" t="s">
        <v>1310</v>
      </c>
      <c r="G157" s="186" t="s">
        <v>231</v>
      </c>
      <c r="H157" s="187">
        <v>10</v>
      </c>
      <c r="I157" s="188"/>
      <c r="J157" s="189">
        <f t="shared" si="10"/>
        <v>0</v>
      </c>
      <c r="K157" s="190"/>
      <c r="L157" s="191"/>
      <c r="M157" s="192" t="s">
        <v>1</v>
      </c>
      <c r="N157" s="193" t="s">
        <v>44</v>
      </c>
      <c r="O157" s="55"/>
      <c r="P157" s="174">
        <f t="shared" si="11"/>
        <v>0</v>
      </c>
      <c r="Q157" s="174">
        <v>0</v>
      </c>
      <c r="R157" s="174">
        <f t="shared" si="12"/>
        <v>0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1245</v>
      </c>
      <c r="AT157" s="176" t="s">
        <v>424</v>
      </c>
      <c r="AU157" s="176" t="s">
        <v>91</v>
      </c>
      <c r="AY157" s="14" t="s">
        <v>158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91</v>
      </c>
      <c r="BK157" s="177">
        <f t="shared" si="19"/>
        <v>0</v>
      </c>
      <c r="BL157" s="14" t="s">
        <v>578</v>
      </c>
      <c r="BM157" s="176" t="s">
        <v>309</v>
      </c>
    </row>
    <row r="158" spans="1:65" s="2" customFormat="1" ht="21.75" customHeight="1">
      <c r="A158" s="29"/>
      <c r="B158" s="163"/>
      <c r="C158" s="164" t="s">
        <v>313</v>
      </c>
      <c r="D158" s="164" t="s">
        <v>160</v>
      </c>
      <c r="E158" s="165" t="s">
        <v>1311</v>
      </c>
      <c r="F158" s="166" t="s">
        <v>1312</v>
      </c>
      <c r="G158" s="167" t="s">
        <v>231</v>
      </c>
      <c r="H158" s="168">
        <v>5</v>
      </c>
      <c r="I158" s="169"/>
      <c r="J158" s="170">
        <f t="shared" si="10"/>
        <v>0</v>
      </c>
      <c r="K158" s="171"/>
      <c r="L158" s="30"/>
      <c r="M158" s="172" t="s">
        <v>1</v>
      </c>
      <c r="N158" s="173" t="s">
        <v>44</v>
      </c>
      <c r="O158" s="55"/>
      <c r="P158" s="174">
        <f t="shared" si="11"/>
        <v>0</v>
      </c>
      <c r="Q158" s="174">
        <v>0</v>
      </c>
      <c r="R158" s="174">
        <f t="shared" si="12"/>
        <v>0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578</v>
      </c>
      <c r="AT158" s="176" t="s">
        <v>160</v>
      </c>
      <c r="AU158" s="176" t="s">
        <v>91</v>
      </c>
      <c r="AY158" s="14" t="s">
        <v>158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91</v>
      </c>
      <c r="BK158" s="177">
        <f t="shared" si="19"/>
        <v>0</v>
      </c>
      <c r="BL158" s="14" t="s">
        <v>578</v>
      </c>
      <c r="BM158" s="176" t="s">
        <v>313</v>
      </c>
    </row>
    <row r="159" spans="1:65" s="2" customFormat="1" ht="16.5" customHeight="1">
      <c r="A159" s="29"/>
      <c r="B159" s="163"/>
      <c r="C159" s="183" t="s">
        <v>319</v>
      </c>
      <c r="D159" s="183" t="s">
        <v>424</v>
      </c>
      <c r="E159" s="184" t="s">
        <v>1313</v>
      </c>
      <c r="F159" s="185" t="s">
        <v>1314</v>
      </c>
      <c r="G159" s="186" t="s">
        <v>231</v>
      </c>
      <c r="H159" s="187">
        <v>5</v>
      </c>
      <c r="I159" s="188"/>
      <c r="J159" s="189">
        <f t="shared" si="10"/>
        <v>0</v>
      </c>
      <c r="K159" s="190"/>
      <c r="L159" s="191"/>
      <c r="M159" s="192" t="s">
        <v>1</v>
      </c>
      <c r="N159" s="193" t="s">
        <v>44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1245</v>
      </c>
      <c r="AT159" s="176" t="s">
        <v>424</v>
      </c>
      <c r="AU159" s="176" t="s">
        <v>91</v>
      </c>
      <c r="AY159" s="14" t="s">
        <v>158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91</v>
      </c>
      <c r="BK159" s="177">
        <f t="shared" si="19"/>
        <v>0</v>
      </c>
      <c r="BL159" s="14" t="s">
        <v>578</v>
      </c>
      <c r="BM159" s="176" t="s">
        <v>319</v>
      </c>
    </row>
    <row r="160" spans="1:65" s="2" customFormat="1" ht="16.5" customHeight="1">
      <c r="A160" s="29"/>
      <c r="B160" s="163"/>
      <c r="C160" s="164" t="s">
        <v>325</v>
      </c>
      <c r="D160" s="164" t="s">
        <v>160</v>
      </c>
      <c r="E160" s="165" t="s">
        <v>1315</v>
      </c>
      <c r="F160" s="166" t="s">
        <v>1316</v>
      </c>
      <c r="G160" s="167" t="s">
        <v>231</v>
      </c>
      <c r="H160" s="168">
        <v>6</v>
      </c>
      <c r="I160" s="169"/>
      <c r="J160" s="170">
        <f t="shared" si="10"/>
        <v>0</v>
      </c>
      <c r="K160" s="171"/>
      <c r="L160" s="30"/>
      <c r="M160" s="172" t="s">
        <v>1</v>
      </c>
      <c r="N160" s="173" t="s">
        <v>44</v>
      </c>
      <c r="O160" s="55"/>
      <c r="P160" s="174">
        <f t="shared" si="11"/>
        <v>0</v>
      </c>
      <c r="Q160" s="174">
        <v>0</v>
      </c>
      <c r="R160" s="174">
        <f t="shared" si="12"/>
        <v>0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578</v>
      </c>
      <c r="AT160" s="176" t="s">
        <v>160</v>
      </c>
      <c r="AU160" s="176" t="s">
        <v>91</v>
      </c>
      <c r="AY160" s="14" t="s">
        <v>158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91</v>
      </c>
      <c r="BK160" s="177">
        <f t="shared" si="19"/>
        <v>0</v>
      </c>
      <c r="BL160" s="14" t="s">
        <v>578</v>
      </c>
      <c r="BM160" s="176" t="s">
        <v>325</v>
      </c>
    </row>
    <row r="161" spans="1:65" s="2" customFormat="1" ht="21.75" customHeight="1">
      <c r="A161" s="29"/>
      <c r="B161" s="163"/>
      <c r="C161" s="183" t="s">
        <v>331</v>
      </c>
      <c r="D161" s="183" t="s">
        <v>424</v>
      </c>
      <c r="E161" s="184" t="s">
        <v>1317</v>
      </c>
      <c r="F161" s="185" t="s">
        <v>1318</v>
      </c>
      <c r="G161" s="186" t="s">
        <v>231</v>
      </c>
      <c r="H161" s="187">
        <v>6</v>
      </c>
      <c r="I161" s="188"/>
      <c r="J161" s="189">
        <f t="shared" si="10"/>
        <v>0</v>
      </c>
      <c r="K161" s="190"/>
      <c r="L161" s="191"/>
      <c r="M161" s="192" t="s">
        <v>1</v>
      </c>
      <c r="N161" s="193" t="s">
        <v>44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1245</v>
      </c>
      <c r="AT161" s="176" t="s">
        <v>424</v>
      </c>
      <c r="AU161" s="176" t="s">
        <v>91</v>
      </c>
      <c r="AY161" s="14" t="s">
        <v>158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91</v>
      </c>
      <c r="BK161" s="177">
        <f t="shared" si="19"/>
        <v>0</v>
      </c>
      <c r="BL161" s="14" t="s">
        <v>578</v>
      </c>
      <c r="BM161" s="176" t="s">
        <v>331</v>
      </c>
    </row>
    <row r="162" spans="1:65" s="2" customFormat="1" ht="16.5" customHeight="1">
      <c r="A162" s="29"/>
      <c r="B162" s="163"/>
      <c r="C162" s="164" t="s">
        <v>337</v>
      </c>
      <c r="D162" s="164" t="s">
        <v>160</v>
      </c>
      <c r="E162" s="165" t="s">
        <v>1319</v>
      </c>
      <c r="F162" s="166" t="s">
        <v>1320</v>
      </c>
      <c r="G162" s="167" t="s">
        <v>231</v>
      </c>
      <c r="H162" s="168">
        <v>25</v>
      </c>
      <c r="I162" s="169"/>
      <c r="J162" s="170">
        <f t="shared" si="10"/>
        <v>0</v>
      </c>
      <c r="K162" s="171"/>
      <c r="L162" s="30"/>
      <c r="M162" s="172" t="s">
        <v>1</v>
      </c>
      <c r="N162" s="173" t="s">
        <v>44</v>
      </c>
      <c r="O162" s="55"/>
      <c r="P162" s="174">
        <f t="shared" si="11"/>
        <v>0</v>
      </c>
      <c r="Q162" s="174">
        <v>0</v>
      </c>
      <c r="R162" s="174">
        <f t="shared" si="12"/>
        <v>0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578</v>
      </c>
      <c r="AT162" s="176" t="s">
        <v>160</v>
      </c>
      <c r="AU162" s="176" t="s">
        <v>91</v>
      </c>
      <c r="AY162" s="14" t="s">
        <v>158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91</v>
      </c>
      <c r="BK162" s="177">
        <f t="shared" si="19"/>
        <v>0</v>
      </c>
      <c r="BL162" s="14" t="s">
        <v>578</v>
      </c>
      <c r="BM162" s="176" t="s">
        <v>337</v>
      </c>
    </row>
    <row r="163" spans="1:65" s="2" customFormat="1" ht="16.5" customHeight="1">
      <c r="A163" s="29"/>
      <c r="B163" s="163"/>
      <c r="C163" s="183" t="s">
        <v>342</v>
      </c>
      <c r="D163" s="183" t="s">
        <v>424</v>
      </c>
      <c r="E163" s="184" t="s">
        <v>1321</v>
      </c>
      <c r="F163" s="185" t="s">
        <v>1322</v>
      </c>
      <c r="G163" s="186" t="s">
        <v>231</v>
      </c>
      <c r="H163" s="187">
        <v>18</v>
      </c>
      <c r="I163" s="188"/>
      <c r="J163" s="189">
        <f t="shared" si="10"/>
        <v>0</v>
      </c>
      <c r="K163" s="190"/>
      <c r="L163" s="191"/>
      <c r="M163" s="192" t="s">
        <v>1</v>
      </c>
      <c r="N163" s="193" t="s">
        <v>44</v>
      </c>
      <c r="O163" s="55"/>
      <c r="P163" s="174">
        <f t="shared" si="11"/>
        <v>0</v>
      </c>
      <c r="Q163" s="174">
        <v>0</v>
      </c>
      <c r="R163" s="174">
        <f t="shared" si="12"/>
        <v>0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1245</v>
      </c>
      <c r="AT163" s="176" t="s">
        <v>424</v>
      </c>
      <c r="AU163" s="176" t="s">
        <v>91</v>
      </c>
      <c r="AY163" s="14" t="s">
        <v>158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91</v>
      </c>
      <c r="BK163" s="177">
        <f t="shared" si="19"/>
        <v>0</v>
      </c>
      <c r="BL163" s="14" t="s">
        <v>578</v>
      </c>
      <c r="BM163" s="176" t="s">
        <v>342</v>
      </c>
    </row>
    <row r="164" spans="1:65" s="2" customFormat="1" ht="16.5" customHeight="1">
      <c r="A164" s="29"/>
      <c r="B164" s="163"/>
      <c r="C164" s="183" t="s">
        <v>491</v>
      </c>
      <c r="D164" s="183" t="s">
        <v>424</v>
      </c>
      <c r="E164" s="184" t="s">
        <v>1323</v>
      </c>
      <c r="F164" s="185" t="s">
        <v>1324</v>
      </c>
      <c r="G164" s="186" t="s">
        <v>231</v>
      </c>
      <c r="H164" s="187">
        <v>6</v>
      </c>
      <c r="I164" s="188"/>
      <c r="J164" s="189">
        <f t="shared" si="10"/>
        <v>0</v>
      </c>
      <c r="K164" s="190"/>
      <c r="L164" s="191"/>
      <c r="M164" s="192" t="s">
        <v>1</v>
      </c>
      <c r="N164" s="193" t="s">
        <v>44</v>
      </c>
      <c r="O164" s="55"/>
      <c r="P164" s="174">
        <f t="shared" si="11"/>
        <v>0</v>
      </c>
      <c r="Q164" s="174">
        <v>0</v>
      </c>
      <c r="R164" s="174">
        <f t="shared" si="12"/>
        <v>0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1245</v>
      </c>
      <c r="AT164" s="176" t="s">
        <v>424</v>
      </c>
      <c r="AU164" s="176" t="s">
        <v>91</v>
      </c>
      <c r="AY164" s="14" t="s">
        <v>158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91</v>
      </c>
      <c r="BK164" s="177">
        <f t="shared" si="19"/>
        <v>0</v>
      </c>
      <c r="BL164" s="14" t="s">
        <v>578</v>
      </c>
      <c r="BM164" s="176" t="s">
        <v>491</v>
      </c>
    </row>
    <row r="165" spans="1:65" s="2" customFormat="1" ht="16.5" customHeight="1">
      <c r="A165" s="29"/>
      <c r="B165" s="163"/>
      <c r="C165" s="183" t="s">
        <v>495</v>
      </c>
      <c r="D165" s="183" t="s">
        <v>424</v>
      </c>
      <c r="E165" s="184" t="s">
        <v>1325</v>
      </c>
      <c r="F165" s="185" t="s">
        <v>1326</v>
      </c>
      <c r="G165" s="186" t="s">
        <v>231</v>
      </c>
      <c r="H165" s="187">
        <v>1</v>
      </c>
      <c r="I165" s="188"/>
      <c r="J165" s="189">
        <f t="shared" si="10"/>
        <v>0</v>
      </c>
      <c r="K165" s="190"/>
      <c r="L165" s="191"/>
      <c r="M165" s="192" t="s">
        <v>1</v>
      </c>
      <c r="N165" s="193" t="s">
        <v>44</v>
      </c>
      <c r="O165" s="55"/>
      <c r="P165" s="174">
        <f t="shared" si="11"/>
        <v>0</v>
      </c>
      <c r="Q165" s="174">
        <v>0</v>
      </c>
      <c r="R165" s="174">
        <f t="shared" si="12"/>
        <v>0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1245</v>
      </c>
      <c r="AT165" s="176" t="s">
        <v>424</v>
      </c>
      <c r="AU165" s="176" t="s">
        <v>91</v>
      </c>
      <c r="AY165" s="14" t="s">
        <v>158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91</v>
      </c>
      <c r="BK165" s="177">
        <f t="shared" si="19"/>
        <v>0</v>
      </c>
      <c r="BL165" s="14" t="s">
        <v>578</v>
      </c>
      <c r="BM165" s="176" t="s">
        <v>495</v>
      </c>
    </row>
    <row r="166" spans="1:65" s="2" customFormat="1" ht="21.75" customHeight="1">
      <c r="A166" s="29"/>
      <c r="B166" s="163"/>
      <c r="C166" s="164" t="s">
        <v>499</v>
      </c>
      <c r="D166" s="164" t="s">
        <v>160</v>
      </c>
      <c r="E166" s="165" t="s">
        <v>1327</v>
      </c>
      <c r="F166" s="166" t="s">
        <v>1328</v>
      </c>
      <c r="G166" s="167" t="s">
        <v>251</v>
      </c>
      <c r="H166" s="168">
        <v>115</v>
      </c>
      <c r="I166" s="169"/>
      <c r="J166" s="170">
        <f t="shared" si="10"/>
        <v>0</v>
      </c>
      <c r="K166" s="171"/>
      <c r="L166" s="30"/>
      <c r="M166" s="172" t="s">
        <v>1</v>
      </c>
      <c r="N166" s="173" t="s">
        <v>44</v>
      </c>
      <c r="O166" s="55"/>
      <c r="P166" s="174">
        <f t="shared" si="11"/>
        <v>0</v>
      </c>
      <c r="Q166" s="174">
        <v>0</v>
      </c>
      <c r="R166" s="174">
        <f t="shared" si="12"/>
        <v>0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578</v>
      </c>
      <c r="AT166" s="176" t="s">
        <v>160</v>
      </c>
      <c r="AU166" s="176" t="s">
        <v>91</v>
      </c>
      <c r="AY166" s="14" t="s">
        <v>158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91</v>
      </c>
      <c r="BK166" s="177">
        <f t="shared" si="19"/>
        <v>0</v>
      </c>
      <c r="BL166" s="14" t="s">
        <v>578</v>
      </c>
      <c r="BM166" s="176" t="s">
        <v>499</v>
      </c>
    </row>
    <row r="167" spans="1:65" s="2" customFormat="1" ht="21.75" customHeight="1">
      <c r="A167" s="29"/>
      <c r="B167" s="163"/>
      <c r="C167" s="164" t="s">
        <v>503</v>
      </c>
      <c r="D167" s="164" t="s">
        <v>160</v>
      </c>
      <c r="E167" s="165" t="s">
        <v>1329</v>
      </c>
      <c r="F167" s="166" t="s">
        <v>1330</v>
      </c>
      <c r="G167" s="167" t="s">
        <v>251</v>
      </c>
      <c r="H167" s="168">
        <v>25</v>
      </c>
      <c r="I167" s="169"/>
      <c r="J167" s="170">
        <f t="shared" si="10"/>
        <v>0</v>
      </c>
      <c r="K167" s="171"/>
      <c r="L167" s="30"/>
      <c r="M167" s="172" t="s">
        <v>1</v>
      </c>
      <c r="N167" s="173" t="s">
        <v>44</v>
      </c>
      <c r="O167" s="55"/>
      <c r="P167" s="174">
        <f t="shared" si="11"/>
        <v>0</v>
      </c>
      <c r="Q167" s="174">
        <v>0</v>
      </c>
      <c r="R167" s="174">
        <f t="shared" si="12"/>
        <v>0</v>
      </c>
      <c r="S167" s="174">
        <v>0</v>
      </c>
      <c r="T167" s="17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578</v>
      </c>
      <c r="AT167" s="176" t="s">
        <v>160</v>
      </c>
      <c r="AU167" s="176" t="s">
        <v>91</v>
      </c>
      <c r="AY167" s="14" t="s">
        <v>158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14" t="s">
        <v>91</v>
      </c>
      <c r="BK167" s="177">
        <f t="shared" si="19"/>
        <v>0</v>
      </c>
      <c r="BL167" s="14" t="s">
        <v>578</v>
      </c>
      <c r="BM167" s="176" t="s">
        <v>503</v>
      </c>
    </row>
    <row r="168" spans="1:65" s="2" customFormat="1" ht="16.5" customHeight="1">
      <c r="A168" s="29"/>
      <c r="B168" s="163"/>
      <c r="C168" s="183" t="s">
        <v>507</v>
      </c>
      <c r="D168" s="183" t="s">
        <v>424</v>
      </c>
      <c r="E168" s="184" t="s">
        <v>1331</v>
      </c>
      <c r="F168" s="185" t="s">
        <v>1332</v>
      </c>
      <c r="G168" s="186" t="s">
        <v>251</v>
      </c>
      <c r="H168" s="187">
        <v>25</v>
      </c>
      <c r="I168" s="188"/>
      <c r="J168" s="189">
        <f t="shared" si="10"/>
        <v>0</v>
      </c>
      <c r="K168" s="190"/>
      <c r="L168" s="191"/>
      <c r="M168" s="192" t="s">
        <v>1</v>
      </c>
      <c r="N168" s="193" t="s">
        <v>44</v>
      </c>
      <c r="O168" s="55"/>
      <c r="P168" s="174">
        <f t="shared" si="11"/>
        <v>0</v>
      </c>
      <c r="Q168" s="174">
        <v>0</v>
      </c>
      <c r="R168" s="174">
        <f t="shared" si="12"/>
        <v>0</v>
      </c>
      <c r="S168" s="174">
        <v>0</v>
      </c>
      <c r="T168" s="17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1245</v>
      </c>
      <c r="AT168" s="176" t="s">
        <v>424</v>
      </c>
      <c r="AU168" s="176" t="s">
        <v>91</v>
      </c>
      <c r="AY168" s="14" t="s">
        <v>158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14" t="s">
        <v>91</v>
      </c>
      <c r="BK168" s="177">
        <f t="shared" si="19"/>
        <v>0</v>
      </c>
      <c r="BL168" s="14" t="s">
        <v>578</v>
      </c>
      <c r="BM168" s="176" t="s">
        <v>507</v>
      </c>
    </row>
    <row r="169" spans="1:65" s="2" customFormat="1" ht="21.75" customHeight="1">
      <c r="A169" s="29"/>
      <c r="B169" s="163"/>
      <c r="C169" s="164" t="s">
        <v>511</v>
      </c>
      <c r="D169" s="164" t="s">
        <v>160</v>
      </c>
      <c r="E169" s="165" t="s">
        <v>1333</v>
      </c>
      <c r="F169" s="166" t="s">
        <v>1334</v>
      </c>
      <c r="G169" s="167" t="s">
        <v>251</v>
      </c>
      <c r="H169" s="168">
        <v>25</v>
      </c>
      <c r="I169" s="169"/>
      <c r="J169" s="170">
        <f t="shared" si="10"/>
        <v>0</v>
      </c>
      <c r="K169" s="171"/>
      <c r="L169" s="30"/>
      <c r="M169" s="172" t="s">
        <v>1</v>
      </c>
      <c r="N169" s="173" t="s">
        <v>44</v>
      </c>
      <c r="O169" s="55"/>
      <c r="P169" s="174">
        <f t="shared" si="11"/>
        <v>0</v>
      </c>
      <c r="Q169" s="174">
        <v>0</v>
      </c>
      <c r="R169" s="174">
        <f t="shared" si="12"/>
        <v>0</v>
      </c>
      <c r="S169" s="174">
        <v>0</v>
      </c>
      <c r="T169" s="17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578</v>
      </c>
      <c r="AT169" s="176" t="s">
        <v>160</v>
      </c>
      <c r="AU169" s="176" t="s">
        <v>91</v>
      </c>
      <c r="AY169" s="14" t="s">
        <v>158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14" t="s">
        <v>91</v>
      </c>
      <c r="BK169" s="177">
        <f t="shared" si="19"/>
        <v>0</v>
      </c>
      <c r="BL169" s="14" t="s">
        <v>578</v>
      </c>
      <c r="BM169" s="176" t="s">
        <v>511</v>
      </c>
    </row>
    <row r="170" spans="1:65" s="2" customFormat="1" ht="16.5" customHeight="1">
      <c r="A170" s="29"/>
      <c r="B170" s="163"/>
      <c r="C170" s="183" t="s">
        <v>514</v>
      </c>
      <c r="D170" s="183" t="s">
        <v>424</v>
      </c>
      <c r="E170" s="184" t="s">
        <v>1335</v>
      </c>
      <c r="F170" s="185" t="s">
        <v>1336</v>
      </c>
      <c r="G170" s="186" t="s">
        <v>251</v>
      </c>
      <c r="H170" s="187">
        <v>25</v>
      </c>
      <c r="I170" s="188"/>
      <c r="J170" s="189">
        <f t="shared" si="10"/>
        <v>0</v>
      </c>
      <c r="K170" s="190"/>
      <c r="L170" s="191"/>
      <c r="M170" s="192" t="s">
        <v>1</v>
      </c>
      <c r="N170" s="193" t="s">
        <v>44</v>
      </c>
      <c r="O170" s="55"/>
      <c r="P170" s="174">
        <f t="shared" si="11"/>
        <v>0</v>
      </c>
      <c r="Q170" s="174">
        <v>0</v>
      </c>
      <c r="R170" s="174">
        <f t="shared" si="12"/>
        <v>0</v>
      </c>
      <c r="S170" s="174">
        <v>0</v>
      </c>
      <c r="T170" s="17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1245</v>
      </c>
      <c r="AT170" s="176" t="s">
        <v>424</v>
      </c>
      <c r="AU170" s="176" t="s">
        <v>91</v>
      </c>
      <c r="AY170" s="14" t="s">
        <v>158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14" t="s">
        <v>91</v>
      </c>
      <c r="BK170" s="177">
        <f t="shared" si="19"/>
        <v>0</v>
      </c>
      <c r="BL170" s="14" t="s">
        <v>578</v>
      </c>
      <c r="BM170" s="176" t="s">
        <v>514</v>
      </c>
    </row>
    <row r="171" spans="1:65" s="2" customFormat="1" ht="21.75" customHeight="1">
      <c r="A171" s="29"/>
      <c r="B171" s="163"/>
      <c r="C171" s="164" t="s">
        <v>518</v>
      </c>
      <c r="D171" s="164" t="s">
        <v>160</v>
      </c>
      <c r="E171" s="165" t="s">
        <v>1337</v>
      </c>
      <c r="F171" s="166" t="s">
        <v>1338</v>
      </c>
      <c r="G171" s="167" t="s">
        <v>251</v>
      </c>
      <c r="H171" s="168">
        <v>25</v>
      </c>
      <c r="I171" s="169"/>
      <c r="J171" s="170">
        <f t="shared" si="10"/>
        <v>0</v>
      </c>
      <c r="K171" s="171"/>
      <c r="L171" s="30"/>
      <c r="M171" s="172" t="s">
        <v>1</v>
      </c>
      <c r="N171" s="173" t="s">
        <v>44</v>
      </c>
      <c r="O171" s="55"/>
      <c r="P171" s="174">
        <f t="shared" si="11"/>
        <v>0</v>
      </c>
      <c r="Q171" s="174">
        <v>0</v>
      </c>
      <c r="R171" s="174">
        <f t="shared" si="12"/>
        <v>0</v>
      </c>
      <c r="S171" s="174">
        <v>0</v>
      </c>
      <c r="T171" s="175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578</v>
      </c>
      <c r="AT171" s="176" t="s">
        <v>160</v>
      </c>
      <c r="AU171" s="176" t="s">
        <v>91</v>
      </c>
      <c r="AY171" s="14" t="s">
        <v>158</v>
      </c>
      <c r="BE171" s="177">
        <f t="shared" si="14"/>
        <v>0</v>
      </c>
      <c r="BF171" s="177">
        <f t="shared" si="15"/>
        <v>0</v>
      </c>
      <c r="BG171" s="177">
        <f t="shared" si="16"/>
        <v>0</v>
      </c>
      <c r="BH171" s="177">
        <f t="shared" si="17"/>
        <v>0</v>
      </c>
      <c r="BI171" s="177">
        <f t="shared" si="18"/>
        <v>0</v>
      </c>
      <c r="BJ171" s="14" t="s">
        <v>91</v>
      </c>
      <c r="BK171" s="177">
        <f t="shared" si="19"/>
        <v>0</v>
      </c>
      <c r="BL171" s="14" t="s">
        <v>578</v>
      </c>
      <c r="BM171" s="176" t="s">
        <v>518</v>
      </c>
    </row>
    <row r="172" spans="1:65" s="2" customFormat="1" ht="16.5" customHeight="1">
      <c r="A172" s="29"/>
      <c r="B172" s="163"/>
      <c r="C172" s="183" t="s">
        <v>522</v>
      </c>
      <c r="D172" s="183" t="s">
        <v>424</v>
      </c>
      <c r="E172" s="184" t="s">
        <v>1339</v>
      </c>
      <c r="F172" s="185" t="s">
        <v>1340</v>
      </c>
      <c r="G172" s="186" t="s">
        <v>251</v>
      </c>
      <c r="H172" s="187">
        <v>25</v>
      </c>
      <c r="I172" s="188"/>
      <c r="J172" s="189">
        <f t="shared" si="10"/>
        <v>0</v>
      </c>
      <c r="K172" s="190"/>
      <c r="L172" s="191"/>
      <c r="M172" s="192" t="s">
        <v>1</v>
      </c>
      <c r="N172" s="193" t="s">
        <v>44</v>
      </c>
      <c r="O172" s="55"/>
      <c r="P172" s="174">
        <f t="shared" si="11"/>
        <v>0</v>
      </c>
      <c r="Q172" s="174">
        <v>0</v>
      </c>
      <c r="R172" s="174">
        <f t="shared" si="12"/>
        <v>0</v>
      </c>
      <c r="S172" s="174">
        <v>0</v>
      </c>
      <c r="T172" s="175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1245</v>
      </c>
      <c r="AT172" s="176" t="s">
        <v>424</v>
      </c>
      <c r="AU172" s="176" t="s">
        <v>91</v>
      </c>
      <c r="AY172" s="14" t="s">
        <v>158</v>
      </c>
      <c r="BE172" s="177">
        <f t="shared" si="14"/>
        <v>0</v>
      </c>
      <c r="BF172" s="177">
        <f t="shared" si="15"/>
        <v>0</v>
      </c>
      <c r="BG172" s="177">
        <f t="shared" si="16"/>
        <v>0</v>
      </c>
      <c r="BH172" s="177">
        <f t="shared" si="17"/>
        <v>0</v>
      </c>
      <c r="BI172" s="177">
        <f t="shared" si="18"/>
        <v>0</v>
      </c>
      <c r="BJ172" s="14" t="s">
        <v>91</v>
      </c>
      <c r="BK172" s="177">
        <f t="shared" si="19"/>
        <v>0</v>
      </c>
      <c r="BL172" s="14" t="s">
        <v>578</v>
      </c>
      <c r="BM172" s="176" t="s">
        <v>522</v>
      </c>
    </row>
    <row r="173" spans="1:65" s="2" customFormat="1" ht="21.75" customHeight="1">
      <c r="A173" s="29"/>
      <c r="B173" s="163"/>
      <c r="C173" s="164" t="s">
        <v>526</v>
      </c>
      <c r="D173" s="164" t="s">
        <v>160</v>
      </c>
      <c r="E173" s="165" t="s">
        <v>1341</v>
      </c>
      <c r="F173" s="166" t="s">
        <v>1342</v>
      </c>
      <c r="G173" s="167" t="s">
        <v>251</v>
      </c>
      <c r="H173" s="168">
        <v>12</v>
      </c>
      <c r="I173" s="169"/>
      <c r="J173" s="170">
        <f t="shared" si="10"/>
        <v>0</v>
      </c>
      <c r="K173" s="171"/>
      <c r="L173" s="30"/>
      <c r="M173" s="172" t="s">
        <v>1</v>
      </c>
      <c r="N173" s="173" t="s">
        <v>44</v>
      </c>
      <c r="O173" s="55"/>
      <c r="P173" s="174">
        <f t="shared" si="11"/>
        <v>0</v>
      </c>
      <c r="Q173" s="174">
        <v>0</v>
      </c>
      <c r="R173" s="174">
        <f t="shared" si="12"/>
        <v>0</v>
      </c>
      <c r="S173" s="174">
        <v>0</v>
      </c>
      <c r="T173" s="175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578</v>
      </c>
      <c r="AT173" s="176" t="s">
        <v>160</v>
      </c>
      <c r="AU173" s="176" t="s">
        <v>91</v>
      </c>
      <c r="AY173" s="14" t="s">
        <v>158</v>
      </c>
      <c r="BE173" s="177">
        <f t="shared" si="14"/>
        <v>0</v>
      </c>
      <c r="BF173" s="177">
        <f t="shared" si="15"/>
        <v>0</v>
      </c>
      <c r="BG173" s="177">
        <f t="shared" si="16"/>
        <v>0</v>
      </c>
      <c r="BH173" s="177">
        <f t="shared" si="17"/>
        <v>0</v>
      </c>
      <c r="BI173" s="177">
        <f t="shared" si="18"/>
        <v>0</v>
      </c>
      <c r="BJ173" s="14" t="s">
        <v>91</v>
      </c>
      <c r="BK173" s="177">
        <f t="shared" si="19"/>
        <v>0</v>
      </c>
      <c r="BL173" s="14" t="s">
        <v>578</v>
      </c>
      <c r="BM173" s="176" t="s">
        <v>526</v>
      </c>
    </row>
    <row r="174" spans="1:65" s="2" customFormat="1" ht="16.5" customHeight="1">
      <c r="A174" s="29"/>
      <c r="B174" s="163"/>
      <c r="C174" s="183" t="s">
        <v>530</v>
      </c>
      <c r="D174" s="183" t="s">
        <v>424</v>
      </c>
      <c r="E174" s="184" t="s">
        <v>1343</v>
      </c>
      <c r="F174" s="185" t="s">
        <v>1344</v>
      </c>
      <c r="G174" s="186" t="s">
        <v>251</v>
      </c>
      <c r="H174" s="187">
        <v>12</v>
      </c>
      <c r="I174" s="188"/>
      <c r="J174" s="189">
        <f t="shared" si="10"/>
        <v>0</v>
      </c>
      <c r="K174" s="190"/>
      <c r="L174" s="191"/>
      <c r="M174" s="192" t="s">
        <v>1</v>
      </c>
      <c r="N174" s="193" t="s">
        <v>44</v>
      </c>
      <c r="O174" s="55"/>
      <c r="P174" s="174">
        <f t="shared" si="11"/>
        <v>0</v>
      </c>
      <c r="Q174" s="174">
        <v>0</v>
      </c>
      <c r="R174" s="174">
        <f t="shared" si="12"/>
        <v>0</v>
      </c>
      <c r="S174" s="174">
        <v>0</v>
      </c>
      <c r="T174" s="175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1245</v>
      </c>
      <c r="AT174" s="176" t="s">
        <v>424</v>
      </c>
      <c r="AU174" s="176" t="s">
        <v>91</v>
      </c>
      <c r="AY174" s="14" t="s">
        <v>158</v>
      </c>
      <c r="BE174" s="177">
        <f t="shared" si="14"/>
        <v>0</v>
      </c>
      <c r="BF174" s="177">
        <f t="shared" si="15"/>
        <v>0</v>
      </c>
      <c r="BG174" s="177">
        <f t="shared" si="16"/>
        <v>0</v>
      </c>
      <c r="BH174" s="177">
        <f t="shared" si="17"/>
        <v>0</v>
      </c>
      <c r="BI174" s="177">
        <f t="shared" si="18"/>
        <v>0</v>
      </c>
      <c r="BJ174" s="14" t="s">
        <v>91</v>
      </c>
      <c r="BK174" s="177">
        <f t="shared" si="19"/>
        <v>0</v>
      </c>
      <c r="BL174" s="14" t="s">
        <v>578</v>
      </c>
      <c r="BM174" s="176" t="s">
        <v>530</v>
      </c>
    </row>
    <row r="175" spans="1:65" s="2" customFormat="1" ht="21.75" customHeight="1">
      <c r="A175" s="29"/>
      <c r="B175" s="163"/>
      <c r="C175" s="164" t="s">
        <v>534</v>
      </c>
      <c r="D175" s="164" t="s">
        <v>160</v>
      </c>
      <c r="E175" s="165" t="s">
        <v>1345</v>
      </c>
      <c r="F175" s="166" t="s">
        <v>1346</v>
      </c>
      <c r="G175" s="167" t="s">
        <v>231</v>
      </c>
      <c r="H175" s="168">
        <v>1</v>
      </c>
      <c r="I175" s="169"/>
      <c r="J175" s="170">
        <f t="shared" si="10"/>
        <v>0</v>
      </c>
      <c r="K175" s="171"/>
      <c r="L175" s="30"/>
      <c r="M175" s="172" t="s">
        <v>1</v>
      </c>
      <c r="N175" s="173" t="s">
        <v>44</v>
      </c>
      <c r="O175" s="55"/>
      <c r="P175" s="174">
        <f t="shared" si="11"/>
        <v>0</v>
      </c>
      <c r="Q175" s="174">
        <v>0</v>
      </c>
      <c r="R175" s="174">
        <f t="shared" si="12"/>
        <v>0</v>
      </c>
      <c r="S175" s="174">
        <v>0</v>
      </c>
      <c r="T175" s="175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578</v>
      </c>
      <c r="AT175" s="176" t="s">
        <v>160</v>
      </c>
      <c r="AU175" s="176" t="s">
        <v>91</v>
      </c>
      <c r="AY175" s="14" t="s">
        <v>158</v>
      </c>
      <c r="BE175" s="177">
        <f t="shared" si="14"/>
        <v>0</v>
      </c>
      <c r="BF175" s="177">
        <f t="shared" si="15"/>
        <v>0</v>
      </c>
      <c r="BG175" s="177">
        <f t="shared" si="16"/>
        <v>0</v>
      </c>
      <c r="BH175" s="177">
        <f t="shared" si="17"/>
        <v>0</v>
      </c>
      <c r="BI175" s="177">
        <f t="shared" si="18"/>
        <v>0</v>
      </c>
      <c r="BJ175" s="14" t="s">
        <v>91</v>
      </c>
      <c r="BK175" s="177">
        <f t="shared" si="19"/>
        <v>0</v>
      </c>
      <c r="BL175" s="14" t="s">
        <v>578</v>
      </c>
      <c r="BM175" s="176" t="s">
        <v>534</v>
      </c>
    </row>
    <row r="176" spans="1:65" s="2" customFormat="1" ht="16.5" customHeight="1">
      <c r="A176" s="29"/>
      <c r="B176" s="163"/>
      <c r="C176" s="183" t="s">
        <v>538</v>
      </c>
      <c r="D176" s="183" t="s">
        <v>424</v>
      </c>
      <c r="E176" s="184" t="s">
        <v>1347</v>
      </c>
      <c r="F176" s="185" t="s">
        <v>1348</v>
      </c>
      <c r="G176" s="186" t="s">
        <v>231</v>
      </c>
      <c r="H176" s="187">
        <v>1</v>
      </c>
      <c r="I176" s="188"/>
      <c r="J176" s="189">
        <f t="shared" si="10"/>
        <v>0</v>
      </c>
      <c r="K176" s="190"/>
      <c r="L176" s="191"/>
      <c r="M176" s="192" t="s">
        <v>1</v>
      </c>
      <c r="N176" s="193" t="s">
        <v>44</v>
      </c>
      <c r="O176" s="55"/>
      <c r="P176" s="174">
        <f t="shared" si="11"/>
        <v>0</v>
      </c>
      <c r="Q176" s="174">
        <v>0</v>
      </c>
      <c r="R176" s="174">
        <f t="shared" si="12"/>
        <v>0</v>
      </c>
      <c r="S176" s="174">
        <v>0</v>
      </c>
      <c r="T176" s="175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1245</v>
      </c>
      <c r="AT176" s="176" t="s">
        <v>424</v>
      </c>
      <c r="AU176" s="176" t="s">
        <v>91</v>
      </c>
      <c r="AY176" s="14" t="s">
        <v>158</v>
      </c>
      <c r="BE176" s="177">
        <f t="shared" si="14"/>
        <v>0</v>
      </c>
      <c r="BF176" s="177">
        <f t="shared" si="15"/>
        <v>0</v>
      </c>
      <c r="BG176" s="177">
        <f t="shared" si="16"/>
        <v>0</v>
      </c>
      <c r="BH176" s="177">
        <f t="shared" si="17"/>
        <v>0</v>
      </c>
      <c r="BI176" s="177">
        <f t="shared" si="18"/>
        <v>0</v>
      </c>
      <c r="BJ176" s="14" t="s">
        <v>91</v>
      </c>
      <c r="BK176" s="177">
        <f t="shared" si="19"/>
        <v>0</v>
      </c>
      <c r="BL176" s="14" t="s">
        <v>578</v>
      </c>
      <c r="BM176" s="176" t="s">
        <v>538</v>
      </c>
    </row>
    <row r="177" spans="1:65" s="2" customFormat="1" ht="16.5" customHeight="1">
      <c r="A177" s="29"/>
      <c r="B177" s="163"/>
      <c r="C177" s="164" t="s">
        <v>542</v>
      </c>
      <c r="D177" s="164" t="s">
        <v>160</v>
      </c>
      <c r="E177" s="165" t="s">
        <v>1349</v>
      </c>
      <c r="F177" s="166" t="s">
        <v>1350</v>
      </c>
      <c r="G177" s="167" t="s">
        <v>231</v>
      </c>
      <c r="H177" s="168">
        <v>1</v>
      </c>
      <c r="I177" s="169"/>
      <c r="J177" s="170">
        <f t="shared" si="10"/>
        <v>0</v>
      </c>
      <c r="K177" s="171"/>
      <c r="L177" s="30"/>
      <c r="M177" s="172" t="s">
        <v>1</v>
      </c>
      <c r="N177" s="173" t="s">
        <v>44</v>
      </c>
      <c r="O177" s="55"/>
      <c r="P177" s="174">
        <f t="shared" si="11"/>
        <v>0</v>
      </c>
      <c r="Q177" s="174">
        <v>0</v>
      </c>
      <c r="R177" s="174">
        <f t="shared" si="12"/>
        <v>0</v>
      </c>
      <c r="S177" s="174">
        <v>0</v>
      </c>
      <c r="T177" s="175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578</v>
      </c>
      <c r="AT177" s="176" t="s">
        <v>160</v>
      </c>
      <c r="AU177" s="176" t="s">
        <v>91</v>
      </c>
      <c r="AY177" s="14" t="s">
        <v>158</v>
      </c>
      <c r="BE177" s="177">
        <f t="shared" si="14"/>
        <v>0</v>
      </c>
      <c r="BF177" s="177">
        <f t="shared" si="15"/>
        <v>0</v>
      </c>
      <c r="BG177" s="177">
        <f t="shared" si="16"/>
        <v>0</v>
      </c>
      <c r="BH177" s="177">
        <f t="shared" si="17"/>
        <v>0</v>
      </c>
      <c r="BI177" s="177">
        <f t="shared" si="18"/>
        <v>0</v>
      </c>
      <c r="BJ177" s="14" t="s">
        <v>91</v>
      </c>
      <c r="BK177" s="177">
        <f t="shared" si="19"/>
        <v>0</v>
      </c>
      <c r="BL177" s="14" t="s">
        <v>578</v>
      </c>
      <c r="BM177" s="176" t="s">
        <v>542</v>
      </c>
    </row>
    <row r="178" spans="1:65" s="2" customFormat="1" ht="16.5" customHeight="1">
      <c r="A178" s="29"/>
      <c r="B178" s="163"/>
      <c r="C178" s="183" t="s">
        <v>546</v>
      </c>
      <c r="D178" s="183" t="s">
        <v>424</v>
      </c>
      <c r="E178" s="184" t="s">
        <v>1351</v>
      </c>
      <c r="F178" s="185" t="s">
        <v>1352</v>
      </c>
      <c r="G178" s="186" t="s">
        <v>231</v>
      </c>
      <c r="H178" s="187">
        <v>1</v>
      </c>
      <c r="I178" s="188"/>
      <c r="J178" s="189">
        <f t="shared" si="10"/>
        <v>0</v>
      </c>
      <c r="K178" s="190"/>
      <c r="L178" s="191"/>
      <c r="M178" s="192" t="s">
        <v>1</v>
      </c>
      <c r="N178" s="193" t="s">
        <v>44</v>
      </c>
      <c r="O178" s="55"/>
      <c r="P178" s="174">
        <f t="shared" si="11"/>
        <v>0</v>
      </c>
      <c r="Q178" s="174">
        <v>0</v>
      </c>
      <c r="R178" s="174">
        <f t="shared" si="12"/>
        <v>0</v>
      </c>
      <c r="S178" s="174">
        <v>0</v>
      </c>
      <c r="T178" s="175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1245</v>
      </c>
      <c r="AT178" s="176" t="s">
        <v>424</v>
      </c>
      <c r="AU178" s="176" t="s">
        <v>91</v>
      </c>
      <c r="AY178" s="14" t="s">
        <v>158</v>
      </c>
      <c r="BE178" s="177">
        <f t="shared" si="14"/>
        <v>0</v>
      </c>
      <c r="BF178" s="177">
        <f t="shared" si="15"/>
        <v>0</v>
      </c>
      <c r="BG178" s="177">
        <f t="shared" si="16"/>
        <v>0</v>
      </c>
      <c r="BH178" s="177">
        <f t="shared" si="17"/>
        <v>0</v>
      </c>
      <c r="BI178" s="177">
        <f t="shared" si="18"/>
        <v>0</v>
      </c>
      <c r="BJ178" s="14" t="s">
        <v>91</v>
      </c>
      <c r="BK178" s="177">
        <f t="shared" si="19"/>
        <v>0</v>
      </c>
      <c r="BL178" s="14" t="s">
        <v>578</v>
      </c>
      <c r="BM178" s="176" t="s">
        <v>546</v>
      </c>
    </row>
    <row r="179" spans="1:65" s="2" customFormat="1" ht="21.75" customHeight="1">
      <c r="A179" s="29"/>
      <c r="B179" s="163"/>
      <c r="C179" s="164" t="s">
        <v>550</v>
      </c>
      <c r="D179" s="164" t="s">
        <v>160</v>
      </c>
      <c r="E179" s="165" t="s">
        <v>1353</v>
      </c>
      <c r="F179" s="166" t="s">
        <v>1354</v>
      </c>
      <c r="G179" s="167" t="s">
        <v>251</v>
      </c>
      <c r="H179" s="168">
        <v>50</v>
      </c>
      <c r="I179" s="169"/>
      <c r="J179" s="170">
        <f t="shared" si="10"/>
        <v>0</v>
      </c>
      <c r="K179" s="171"/>
      <c r="L179" s="30"/>
      <c r="M179" s="172" t="s">
        <v>1</v>
      </c>
      <c r="N179" s="173" t="s">
        <v>44</v>
      </c>
      <c r="O179" s="55"/>
      <c r="P179" s="174">
        <f t="shared" si="11"/>
        <v>0</v>
      </c>
      <c r="Q179" s="174">
        <v>0</v>
      </c>
      <c r="R179" s="174">
        <f t="shared" si="12"/>
        <v>0</v>
      </c>
      <c r="S179" s="174">
        <v>0</v>
      </c>
      <c r="T179" s="175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578</v>
      </c>
      <c r="AT179" s="176" t="s">
        <v>160</v>
      </c>
      <c r="AU179" s="176" t="s">
        <v>91</v>
      </c>
      <c r="AY179" s="14" t="s">
        <v>158</v>
      </c>
      <c r="BE179" s="177">
        <f t="shared" si="14"/>
        <v>0</v>
      </c>
      <c r="BF179" s="177">
        <f t="shared" si="15"/>
        <v>0</v>
      </c>
      <c r="BG179" s="177">
        <f t="shared" si="16"/>
        <v>0</v>
      </c>
      <c r="BH179" s="177">
        <f t="shared" si="17"/>
        <v>0</v>
      </c>
      <c r="BI179" s="177">
        <f t="shared" si="18"/>
        <v>0</v>
      </c>
      <c r="BJ179" s="14" t="s">
        <v>91</v>
      </c>
      <c r="BK179" s="177">
        <f t="shared" si="19"/>
        <v>0</v>
      </c>
      <c r="BL179" s="14" t="s">
        <v>578</v>
      </c>
      <c r="BM179" s="176" t="s">
        <v>550</v>
      </c>
    </row>
    <row r="180" spans="1:65" s="2" customFormat="1" ht="33" customHeight="1">
      <c r="A180" s="29"/>
      <c r="B180" s="163"/>
      <c r="C180" s="183" t="s">
        <v>554</v>
      </c>
      <c r="D180" s="183" t="s">
        <v>424</v>
      </c>
      <c r="E180" s="184" t="s">
        <v>1355</v>
      </c>
      <c r="F180" s="185" t="s">
        <v>2510</v>
      </c>
      <c r="G180" s="186" t="s">
        <v>1356</v>
      </c>
      <c r="H180" s="187">
        <v>0.05</v>
      </c>
      <c r="I180" s="188"/>
      <c r="J180" s="189">
        <f t="shared" si="10"/>
        <v>0</v>
      </c>
      <c r="K180" s="190"/>
      <c r="L180" s="191"/>
      <c r="M180" s="192" t="s">
        <v>1</v>
      </c>
      <c r="N180" s="193" t="s">
        <v>44</v>
      </c>
      <c r="O180" s="55"/>
      <c r="P180" s="174">
        <f t="shared" si="11"/>
        <v>0</v>
      </c>
      <c r="Q180" s="174">
        <v>0.28000000000000003</v>
      </c>
      <c r="R180" s="174">
        <f t="shared" si="12"/>
        <v>1.4000000000000002E-2</v>
      </c>
      <c r="S180" s="174">
        <v>0</v>
      </c>
      <c r="T180" s="175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1245</v>
      </c>
      <c r="AT180" s="176" t="s">
        <v>424</v>
      </c>
      <c r="AU180" s="176" t="s">
        <v>91</v>
      </c>
      <c r="AY180" s="14" t="s">
        <v>158</v>
      </c>
      <c r="BE180" s="177">
        <f t="shared" si="14"/>
        <v>0</v>
      </c>
      <c r="BF180" s="177">
        <f t="shared" si="15"/>
        <v>0</v>
      </c>
      <c r="BG180" s="177">
        <f t="shared" si="16"/>
        <v>0</v>
      </c>
      <c r="BH180" s="177">
        <f t="shared" si="17"/>
        <v>0</v>
      </c>
      <c r="BI180" s="177">
        <f t="shared" si="18"/>
        <v>0</v>
      </c>
      <c r="BJ180" s="14" t="s">
        <v>91</v>
      </c>
      <c r="BK180" s="177">
        <f t="shared" si="19"/>
        <v>0</v>
      </c>
      <c r="BL180" s="14" t="s">
        <v>578</v>
      </c>
      <c r="BM180" s="176" t="s">
        <v>554</v>
      </c>
    </row>
    <row r="181" spans="1:65" s="2" customFormat="1" ht="21.75" customHeight="1">
      <c r="A181" s="29"/>
      <c r="B181" s="163"/>
      <c r="C181" s="164" t="s">
        <v>558</v>
      </c>
      <c r="D181" s="164" t="s">
        <v>160</v>
      </c>
      <c r="E181" s="165" t="s">
        <v>1357</v>
      </c>
      <c r="F181" s="166" t="s">
        <v>1358</v>
      </c>
      <c r="G181" s="167" t="s">
        <v>251</v>
      </c>
      <c r="H181" s="168">
        <v>64</v>
      </c>
      <c r="I181" s="169"/>
      <c r="J181" s="170">
        <f t="shared" si="10"/>
        <v>0</v>
      </c>
      <c r="K181" s="171"/>
      <c r="L181" s="30"/>
      <c r="M181" s="172" t="s">
        <v>1</v>
      </c>
      <c r="N181" s="173" t="s">
        <v>44</v>
      </c>
      <c r="O181" s="55"/>
      <c r="P181" s="174">
        <f t="shared" si="11"/>
        <v>0</v>
      </c>
      <c r="Q181" s="174">
        <v>0</v>
      </c>
      <c r="R181" s="174">
        <f t="shared" si="12"/>
        <v>0</v>
      </c>
      <c r="S181" s="174">
        <v>0</v>
      </c>
      <c r="T181" s="175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578</v>
      </c>
      <c r="AT181" s="176" t="s">
        <v>160</v>
      </c>
      <c r="AU181" s="176" t="s">
        <v>91</v>
      </c>
      <c r="AY181" s="14" t="s">
        <v>158</v>
      </c>
      <c r="BE181" s="177">
        <f t="shared" si="14"/>
        <v>0</v>
      </c>
      <c r="BF181" s="177">
        <f t="shared" si="15"/>
        <v>0</v>
      </c>
      <c r="BG181" s="177">
        <f t="shared" si="16"/>
        <v>0</v>
      </c>
      <c r="BH181" s="177">
        <f t="shared" si="17"/>
        <v>0</v>
      </c>
      <c r="BI181" s="177">
        <f t="shared" si="18"/>
        <v>0</v>
      </c>
      <c r="BJ181" s="14" t="s">
        <v>91</v>
      </c>
      <c r="BK181" s="177">
        <f t="shared" si="19"/>
        <v>0</v>
      </c>
      <c r="BL181" s="14" t="s">
        <v>578</v>
      </c>
      <c r="BM181" s="176" t="s">
        <v>558</v>
      </c>
    </row>
    <row r="182" spans="1:65" s="2" customFormat="1" ht="16.5" customHeight="1">
      <c r="A182" s="29"/>
      <c r="B182" s="163"/>
      <c r="C182" s="183" t="s">
        <v>562</v>
      </c>
      <c r="D182" s="183" t="s">
        <v>424</v>
      </c>
      <c r="E182" s="184" t="s">
        <v>1359</v>
      </c>
      <c r="F182" s="185" t="s">
        <v>1360</v>
      </c>
      <c r="G182" s="186" t="s">
        <v>231</v>
      </c>
      <c r="H182" s="187">
        <v>13</v>
      </c>
      <c r="I182" s="188"/>
      <c r="J182" s="189">
        <f t="shared" si="10"/>
        <v>0</v>
      </c>
      <c r="K182" s="190"/>
      <c r="L182" s="191"/>
      <c r="M182" s="192" t="s">
        <v>1</v>
      </c>
      <c r="N182" s="193" t="s">
        <v>44</v>
      </c>
      <c r="O182" s="55"/>
      <c r="P182" s="174">
        <f t="shared" si="11"/>
        <v>0</v>
      </c>
      <c r="Q182" s="174">
        <v>0</v>
      </c>
      <c r="R182" s="174">
        <f t="shared" si="12"/>
        <v>0</v>
      </c>
      <c r="S182" s="174">
        <v>0</v>
      </c>
      <c r="T182" s="175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1245</v>
      </c>
      <c r="AT182" s="176" t="s">
        <v>424</v>
      </c>
      <c r="AU182" s="176" t="s">
        <v>91</v>
      </c>
      <c r="AY182" s="14" t="s">
        <v>158</v>
      </c>
      <c r="BE182" s="177">
        <f t="shared" si="14"/>
        <v>0</v>
      </c>
      <c r="BF182" s="177">
        <f t="shared" si="15"/>
        <v>0</v>
      </c>
      <c r="BG182" s="177">
        <f t="shared" si="16"/>
        <v>0</v>
      </c>
      <c r="BH182" s="177">
        <f t="shared" si="17"/>
        <v>0</v>
      </c>
      <c r="BI182" s="177">
        <f t="shared" si="18"/>
        <v>0</v>
      </c>
      <c r="BJ182" s="14" t="s">
        <v>91</v>
      </c>
      <c r="BK182" s="177">
        <f t="shared" si="19"/>
        <v>0</v>
      </c>
      <c r="BL182" s="14" t="s">
        <v>578</v>
      </c>
      <c r="BM182" s="176" t="s">
        <v>562</v>
      </c>
    </row>
    <row r="183" spans="1:65" s="2" customFormat="1" ht="16.5" customHeight="1">
      <c r="A183" s="29"/>
      <c r="B183" s="163"/>
      <c r="C183" s="183" t="s">
        <v>566</v>
      </c>
      <c r="D183" s="183" t="s">
        <v>424</v>
      </c>
      <c r="E183" s="184" t="s">
        <v>1361</v>
      </c>
      <c r="F183" s="185" t="s">
        <v>1362</v>
      </c>
      <c r="G183" s="186" t="s">
        <v>231</v>
      </c>
      <c r="H183" s="187">
        <v>6</v>
      </c>
      <c r="I183" s="188"/>
      <c r="J183" s="189">
        <f t="shared" si="10"/>
        <v>0</v>
      </c>
      <c r="K183" s="190"/>
      <c r="L183" s="191"/>
      <c r="M183" s="192" t="s">
        <v>1</v>
      </c>
      <c r="N183" s="193" t="s">
        <v>44</v>
      </c>
      <c r="O183" s="55"/>
      <c r="P183" s="174">
        <f t="shared" si="11"/>
        <v>0</v>
      </c>
      <c r="Q183" s="174">
        <v>0</v>
      </c>
      <c r="R183" s="174">
        <f t="shared" si="12"/>
        <v>0</v>
      </c>
      <c r="S183" s="174">
        <v>0</v>
      </c>
      <c r="T183" s="175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1245</v>
      </c>
      <c r="AT183" s="176" t="s">
        <v>424</v>
      </c>
      <c r="AU183" s="176" t="s">
        <v>91</v>
      </c>
      <c r="AY183" s="14" t="s">
        <v>158</v>
      </c>
      <c r="BE183" s="177">
        <f t="shared" si="14"/>
        <v>0</v>
      </c>
      <c r="BF183" s="177">
        <f t="shared" si="15"/>
        <v>0</v>
      </c>
      <c r="BG183" s="177">
        <f t="shared" si="16"/>
        <v>0</v>
      </c>
      <c r="BH183" s="177">
        <f t="shared" si="17"/>
        <v>0</v>
      </c>
      <c r="BI183" s="177">
        <f t="shared" si="18"/>
        <v>0</v>
      </c>
      <c r="BJ183" s="14" t="s">
        <v>91</v>
      </c>
      <c r="BK183" s="177">
        <f t="shared" si="19"/>
        <v>0</v>
      </c>
      <c r="BL183" s="14" t="s">
        <v>578</v>
      </c>
      <c r="BM183" s="176" t="s">
        <v>566</v>
      </c>
    </row>
    <row r="184" spans="1:65" s="2" customFormat="1" ht="16.5" customHeight="1">
      <c r="A184" s="29"/>
      <c r="B184" s="163"/>
      <c r="C184" s="183" t="s">
        <v>570</v>
      </c>
      <c r="D184" s="183" t="s">
        <v>424</v>
      </c>
      <c r="E184" s="184" t="s">
        <v>1363</v>
      </c>
      <c r="F184" s="185" t="s">
        <v>1364</v>
      </c>
      <c r="G184" s="186" t="s">
        <v>737</v>
      </c>
      <c r="H184" s="187">
        <v>60.29</v>
      </c>
      <c r="I184" s="188"/>
      <c r="J184" s="189">
        <f t="shared" si="10"/>
        <v>0</v>
      </c>
      <c r="K184" s="190"/>
      <c r="L184" s="191"/>
      <c r="M184" s="192" t="s">
        <v>1</v>
      </c>
      <c r="N184" s="193" t="s">
        <v>44</v>
      </c>
      <c r="O184" s="55"/>
      <c r="P184" s="174">
        <f t="shared" si="11"/>
        <v>0</v>
      </c>
      <c r="Q184" s="174">
        <v>1E-3</v>
      </c>
      <c r="R184" s="174">
        <f t="shared" si="12"/>
        <v>6.0290000000000003E-2</v>
      </c>
      <c r="S184" s="174">
        <v>0</v>
      </c>
      <c r="T184" s="175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1245</v>
      </c>
      <c r="AT184" s="176" t="s">
        <v>424</v>
      </c>
      <c r="AU184" s="176" t="s">
        <v>91</v>
      </c>
      <c r="AY184" s="14" t="s">
        <v>158</v>
      </c>
      <c r="BE184" s="177">
        <f t="shared" si="14"/>
        <v>0</v>
      </c>
      <c r="BF184" s="177">
        <f t="shared" si="15"/>
        <v>0</v>
      </c>
      <c r="BG184" s="177">
        <f t="shared" si="16"/>
        <v>0</v>
      </c>
      <c r="BH184" s="177">
        <f t="shared" si="17"/>
        <v>0</v>
      </c>
      <c r="BI184" s="177">
        <f t="shared" si="18"/>
        <v>0</v>
      </c>
      <c r="BJ184" s="14" t="s">
        <v>91</v>
      </c>
      <c r="BK184" s="177">
        <f t="shared" si="19"/>
        <v>0</v>
      </c>
      <c r="BL184" s="14" t="s">
        <v>578</v>
      </c>
      <c r="BM184" s="176" t="s">
        <v>570</v>
      </c>
    </row>
    <row r="185" spans="1:65" s="2" customFormat="1" ht="21.75" customHeight="1">
      <c r="A185" s="29"/>
      <c r="B185" s="163"/>
      <c r="C185" s="164" t="s">
        <v>574</v>
      </c>
      <c r="D185" s="164" t="s">
        <v>160</v>
      </c>
      <c r="E185" s="165" t="s">
        <v>1365</v>
      </c>
      <c r="F185" s="166" t="s">
        <v>1366</v>
      </c>
      <c r="G185" s="167" t="s">
        <v>251</v>
      </c>
      <c r="H185" s="168">
        <v>7.5</v>
      </c>
      <c r="I185" s="169"/>
      <c r="J185" s="170">
        <f t="shared" si="10"/>
        <v>0</v>
      </c>
      <c r="K185" s="171"/>
      <c r="L185" s="30"/>
      <c r="M185" s="172" t="s">
        <v>1</v>
      </c>
      <c r="N185" s="173" t="s">
        <v>44</v>
      </c>
      <c r="O185" s="55"/>
      <c r="P185" s="174">
        <f t="shared" si="11"/>
        <v>0</v>
      </c>
      <c r="Q185" s="174">
        <v>0</v>
      </c>
      <c r="R185" s="174">
        <f t="shared" si="12"/>
        <v>0</v>
      </c>
      <c r="S185" s="174">
        <v>0</v>
      </c>
      <c r="T185" s="175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578</v>
      </c>
      <c r="AT185" s="176" t="s">
        <v>160</v>
      </c>
      <c r="AU185" s="176" t="s">
        <v>91</v>
      </c>
      <c r="AY185" s="14" t="s">
        <v>158</v>
      </c>
      <c r="BE185" s="177">
        <f t="shared" si="14"/>
        <v>0</v>
      </c>
      <c r="BF185" s="177">
        <f t="shared" si="15"/>
        <v>0</v>
      </c>
      <c r="BG185" s="177">
        <f t="shared" si="16"/>
        <v>0</v>
      </c>
      <c r="BH185" s="177">
        <f t="shared" si="17"/>
        <v>0</v>
      </c>
      <c r="BI185" s="177">
        <f t="shared" si="18"/>
        <v>0</v>
      </c>
      <c r="BJ185" s="14" t="s">
        <v>91</v>
      </c>
      <c r="BK185" s="177">
        <f t="shared" si="19"/>
        <v>0</v>
      </c>
      <c r="BL185" s="14" t="s">
        <v>578</v>
      </c>
      <c r="BM185" s="176" t="s">
        <v>574</v>
      </c>
    </row>
    <row r="186" spans="1:65" s="2" customFormat="1" ht="16.5" customHeight="1">
      <c r="A186" s="29"/>
      <c r="B186" s="163"/>
      <c r="C186" s="183" t="s">
        <v>578</v>
      </c>
      <c r="D186" s="183" t="s">
        <v>424</v>
      </c>
      <c r="E186" s="184" t="s">
        <v>1367</v>
      </c>
      <c r="F186" s="185" t="s">
        <v>1368</v>
      </c>
      <c r="G186" s="186" t="s">
        <v>737</v>
      </c>
      <c r="H186" s="187">
        <v>4.62</v>
      </c>
      <c r="I186" s="188"/>
      <c r="J186" s="189">
        <f t="shared" si="10"/>
        <v>0</v>
      </c>
      <c r="K186" s="190"/>
      <c r="L186" s="191"/>
      <c r="M186" s="192" t="s">
        <v>1</v>
      </c>
      <c r="N186" s="193" t="s">
        <v>44</v>
      </c>
      <c r="O186" s="55"/>
      <c r="P186" s="174">
        <f t="shared" si="11"/>
        <v>0</v>
      </c>
      <c r="Q186" s="174">
        <v>1E-3</v>
      </c>
      <c r="R186" s="174">
        <f t="shared" si="12"/>
        <v>4.62E-3</v>
      </c>
      <c r="S186" s="174">
        <v>0</v>
      </c>
      <c r="T186" s="175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1245</v>
      </c>
      <c r="AT186" s="176" t="s">
        <v>424</v>
      </c>
      <c r="AU186" s="176" t="s">
        <v>91</v>
      </c>
      <c r="AY186" s="14" t="s">
        <v>158</v>
      </c>
      <c r="BE186" s="177">
        <f t="shared" si="14"/>
        <v>0</v>
      </c>
      <c r="BF186" s="177">
        <f t="shared" si="15"/>
        <v>0</v>
      </c>
      <c r="BG186" s="177">
        <f t="shared" si="16"/>
        <v>0</v>
      </c>
      <c r="BH186" s="177">
        <f t="shared" si="17"/>
        <v>0</v>
      </c>
      <c r="BI186" s="177">
        <f t="shared" si="18"/>
        <v>0</v>
      </c>
      <c r="BJ186" s="14" t="s">
        <v>91</v>
      </c>
      <c r="BK186" s="177">
        <f t="shared" si="19"/>
        <v>0</v>
      </c>
      <c r="BL186" s="14" t="s">
        <v>578</v>
      </c>
      <c r="BM186" s="176" t="s">
        <v>578</v>
      </c>
    </row>
    <row r="187" spans="1:65" s="2" customFormat="1" ht="21.75" customHeight="1">
      <c r="A187" s="29"/>
      <c r="B187" s="163"/>
      <c r="C187" s="164" t="s">
        <v>582</v>
      </c>
      <c r="D187" s="164" t="s">
        <v>160</v>
      </c>
      <c r="E187" s="165" t="s">
        <v>1369</v>
      </c>
      <c r="F187" s="166" t="s">
        <v>1370</v>
      </c>
      <c r="G187" s="167" t="s">
        <v>251</v>
      </c>
      <c r="H187" s="168">
        <v>64.5</v>
      </c>
      <c r="I187" s="169"/>
      <c r="J187" s="170">
        <f t="shared" ref="J187:J202" si="20">ROUND(I187*H187,2)</f>
        <v>0</v>
      </c>
      <c r="K187" s="171"/>
      <c r="L187" s="30"/>
      <c r="M187" s="172" t="s">
        <v>1</v>
      </c>
      <c r="N187" s="173" t="s">
        <v>44</v>
      </c>
      <c r="O187" s="55"/>
      <c r="P187" s="174">
        <f t="shared" ref="P187:P202" si="21">O187*H187</f>
        <v>0</v>
      </c>
      <c r="Q187" s="174">
        <v>0</v>
      </c>
      <c r="R187" s="174">
        <f t="shared" ref="R187:R202" si="22">Q187*H187</f>
        <v>0</v>
      </c>
      <c r="S187" s="174">
        <v>0</v>
      </c>
      <c r="T187" s="175">
        <f t="shared" ref="T187:T202" si="23"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578</v>
      </c>
      <c r="AT187" s="176" t="s">
        <v>160</v>
      </c>
      <c r="AU187" s="176" t="s">
        <v>91</v>
      </c>
      <c r="AY187" s="14" t="s">
        <v>158</v>
      </c>
      <c r="BE187" s="177">
        <f t="shared" ref="BE187:BE202" si="24">IF(N187="základná",J187,0)</f>
        <v>0</v>
      </c>
      <c r="BF187" s="177">
        <f t="shared" ref="BF187:BF202" si="25">IF(N187="znížená",J187,0)</f>
        <v>0</v>
      </c>
      <c r="BG187" s="177">
        <f t="shared" ref="BG187:BG202" si="26">IF(N187="zákl. prenesená",J187,0)</f>
        <v>0</v>
      </c>
      <c r="BH187" s="177">
        <f t="shared" ref="BH187:BH202" si="27">IF(N187="zníž. prenesená",J187,0)</f>
        <v>0</v>
      </c>
      <c r="BI187" s="177">
        <f t="shared" ref="BI187:BI202" si="28">IF(N187="nulová",J187,0)</f>
        <v>0</v>
      </c>
      <c r="BJ187" s="14" t="s">
        <v>91</v>
      </c>
      <c r="BK187" s="177">
        <f t="shared" ref="BK187:BK202" si="29">ROUND(I187*H187,2)</f>
        <v>0</v>
      </c>
      <c r="BL187" s="14" t="s">
        <v>578</v>
      </c>
      <c r="BM187" s="176" t="s">
        <v>582</v>
      </c>
    </row>
    <row r="188" spans="1:65" s="2" customFormat="1" ht="16.5" customHeight="1">
      <c r="A188" s="29"/>
      <c r="B188" s="163"/>
      <c r="C188" s="183" t="s">
        <v>586</v>
      </c>
      <c r="D188" s="183" t="s">
        <v>424</v>
      </c>
      <c r="E188" s="184" t="s">
        <v>1371</v>
      </c>
      <c r="F188" s="185" t="s">
        <v>1372</v>
      </c>
      <c r="G188" s="186" t="s">
        <v>737</v>
      </c>
      <c r="H188" s="187">
        <v>9</v>
      </c>
      <c r="I188" s="188"/>
      <c r="J188" s="189">
        <f t="shared" si="20"/>
        <v>0</v>
      </c>
      <c r="K188" s="190"/>
      <c r="L188" s="191"/>
      <c r="M188" s="192" t="s">
        <v>1</v>
      </c>
      <c r="N188" s="193" t="s">
        <v>44</v>
      </c>
      <c r="O188" s="55"/>
      <c r="P188" s="174">
        <f t="shared" si="21"/>
        <v>0</v>
      </c>
      <c r="Q188" s="174">
        <v>1E-3</v>
      </c>
      <c r="R188" s="174">
        <f t="shared" si="22"/>
        <v>9.0000000000000011E-3</v>
      </c>
      <c r="S188" s="174">
        <v>0</v>
      </c>
      <c r="T188" s="175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1245</v>
      </c>
      <c r="AT188" s="176" t="s">
        <v>424</v>
      </c>
      <c r="AU188" s="176" t="s">
        <v>91</v>
      </c>
      <c r="AY188" s="14" t="s">
        <v>158</v>
      </c>
      <c r="BE188" s="177">
        <f t="shared" si="24"/>
        <v>0</v>
      </c>
      <c r="BF188" s="177">
        <f t="shared" si="25"/>
        <v>0</v>
      </c>
      <c r="BG188" s="177">
        <f t="shared" si="26"/>
        <v>0</v>
      </c>
      <c r="BH188" s="177">
        <f t="shared" si="27"/>
        <v>0</v>
      </c>
      <c r="BI188" s="177">
        <f t="shared" si="28"/>
        <v>0</v>
      </c>
      <c r="BJ188" s="14" t="s">
        <v>91</v>
      </c>
      <c r="BK188" s="177">
        <f t="shared" si="29"/>
        <v>0</v>
      </c>
      <c r="BL188" s="14" t="s">
        <v>578</v>
      </c>
      <c r="BM188" s="176" t="s">
        <v>586</v>
      </c>
    </row>
    <row r="189" spans="1:65" s="2" customFormat="1" ht="16.5" customHeight="1">
      <c r="A189" s="29"/>
      <c r="B189" s="163"/>
      <c r="C189" s="183" t="s">
        <v>590</v>
      </c>
      <c r="D189" s="183" t="s">
        <v>424</v>
      </c>
      <c r="E189" s="184" t="s">
        <v>1373</v>
      </c>
      <c r="F189" s="185" t="s">
        <v>1374</v>
      </c>
      <c r="G189" s="186" t="s">
        <v>231</v>
      </c>
      <c r="H189" s="187">
        <v>60</v>
      </c>
      <c r="I189" s="188"/>
      <c r="J189" s="189">
        <f t="shared" si="20"/>
        <v>0</v>
      </c>
      <c r="K189" s="190"/>
      <c r="L189" s="191"/>
      <c r="M189" s="192" t="s">
        <v>1</v>
      </c>
      <c r="N189" s="193" t="s">
        <v>44</v>
      </c>
      <c r="O189" s="55"/>
      <c r="P189" s="174">
        <f t="shared" si="21"/>
        <v>0</v>
      </c>
      <c r="Q189" s="174">
        <v>0</v>
      </c>
      <c r="R189" s="174">
        <f t="shared" si="22"/>
        <v>0</v>
      </c>
      <c r="S189" s="174">
        <v>0</v>
      </c>
      <c r="T189" s="175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1245</v>
      </c>
      <c r="AT189" s="176" t="s">
        <v>424</v>
      </c>
      <c r="AU189" s="176" t="s">
        <v>91</v>
      </c>
      <c r="AY189" s="14" t="s">
        <v>158</v>
      </c>
      <c r="BE189" s="177">
        <f t="shared" si="24"/>
        <v>0</v>
      </c>
      <c r="BF189" s="177">
        <f t="shared" si="25"/>
        <v>0</v>
      </c>
      <c r="BG189" s="177">
        <f t="shared" si="26"/>
        <v>0</v>
      </c>
      <c r="BH189" s="177">
        <f t="shared" si="27"/>
        <v>0</v>
      </c>
      <c r="BI189" s="177">
        <f t="shared" si="28"/>
        <v>0</v>
      </c>
      <c r="BJ189" s="14" t="s">
        <v>91</v>
      </c>
      <c r="BK189" s="177">
        <f t="shared" si="29"/>
        <v>0</v>
      </c>
      <c r="BL189" s="14" t="s">
        <v>578</v>
      </c>
      <c r="BM189" s="176" t="s">
        <v>590</v>
      </c>
    </row>
    <row r="190" spans="1:65" s="2" customFormat="1" ht="16.5" customHeight="1">
      <c r="A190" s="29"/>
      <c r="B190" s="163"/>
      <c r="C190" s="164" t="s">
        <v>594</v>
      </c>
      <c r="D190" s="164" t="s">
        <v>160</v>
      </c>
      <c r="E190" s="165" t="s">
        <v>1375</v>
      </c>
      <c r="F190" s="166" t="s">
        <v>1376</v>
      </c>
      <c r="G190" s="167" t="s">
        <v>231</v>
      </c>
      <c r="H190" s="168">
        <v>3</v>
      </c>
      <c r="I190" s="169"/>
      <c r="J190" s="170">
        <f t="shared" si="20"/>
        <v>0</v>
      </c>
      <c r="K190" s="171"/>
      <c r="L190" s="30"/>
      <c r="M190" s="172" t="s">
        <v>1</v>
      </c>
      <c r="N190" s="173" t="s">
        <v>44</v>
      </c>
      <c r="O190" s="55"/>
      <c r="P190" s="174">
        <f t="shared" si="21"/>
        <v>0</v>
      </c>
      <c r="Q190" s="174">
        <v>0</v>
      </c>
      <c r="R190" s="174">
        <f t="shared" si="22"/>
        <v>0</v>
      </c>
      <c r="S190" s="174">
        <v>0</v>
      </c>
      <c r="T190" s="175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578</v>
      </c>
      <c r="AT190" s="176" t="s">
        <v>160</v>
      </c>
      <c r="AU190" s="176" t="s">
        <v>91</v>
      </c>
      <c r="AY190" s="14" t="s">
        <v>158</v>
      </c>
      <c r="BE190" s="177">
        <f t="shared" si="24"/>
        <v>0</v>
      </c>
      <c r="BF190" s="177">
        <f t="shared" si="25"/>
        <v>0</v>
      </c>
      <c r="BG190" s="177">
        <f t="shared" si="26"/>
        <v>0</v>
      </c>
      <c r="BH190" s="177">
        <f t="shared" si="27"/>
        <v>0</v>
      </c>
      <c r="BI190" s="177">
        <f t="shared" si="28"/>
        <v>0</v>
      </c>
      <c r="BJ190" s="14" t="s">
        <v>91</v>
      </c>
      <c r="BK190" s="177">
        <f t="shared" si="29"/>
        <v>0</v>
      </c>
      <c r="BL190" s="14" t="s">
        <v>578</v>
      </c>
      <c r="BM190" s="176" t="s">
        <v>594</v>
      </c>
    </row>
    <row r="191" spans="1:65" s="2" customFormat="1" ht="16.5" customHeight="1">
      <c r="A191" s="29"/>
      <c r="B191" s="163"/>
      <c r="C191" s="183" t="s">
        <v>598</v>
      </c>
      <c r="D191" s="183" t="s">
        <v>424</v>
      </c>
      <c r="E191" s="184" t="s">
        <v>1377</v>
      </c>
      <c r="F191" s="185" t="s">
        <v>2511</v>
      </c>
      <c r="G191" s="186" t="s">
        <v>231</v>
      </c>
      <c r="H191" s="187">
        <v>3</v>
      </c>
      <c r="I191" s="188"/>
      <c r="J191" s="189">
        <f t="shared" si="20"/>
        <v>0</v>
      </c>
      <c r="K191" s="190"/>
      <c r="L191" s="191"/>
      <c r="M191" s="192" t="s">
        <v>1</v>
      </c>
      <c r="N191" s="193" t="s">
        <v>44</v>
      </c>
      <c r="O191" s="55"/>
      <c r="P191" s="174">
        <f t="shared" si="21"/>
        <v>0</v>
      </c>
      <c r="Q191" s="174">
        <v>0</v>
      </c>
      <c r="R191" s="174">
        <f t="shared" si="22"/>
        <v>0</v>
      </c>
      <c r="S191" s="174">
        <v>0</v>
      </c>
      <c r="T191" s="175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1245</v>
      </c>
      <c r="AT191" s="176" t="s">
        <v>424</v>
      </c>
      <c r="AU191" s="176" t="s">
        <v>91</v>
      </c>
      <c r="AY191" s="14" t="s">
        <v>158</v>
      </c>
      <c r="BE191" s="177">
        <f t="shared" si="24"/>
        <v>0</v>
      </c>
      <c r="BF191" s="177">
        <f t="shared" si="25"/>
        <v>0</v>
      </c>
      <c r="BG191" s="177">
        <f t="shared" si="26"/>
        <v>0</v>
      </c>
      <c r="BH191" s="177">
        <f t="shared" si="27"/>
        <v>0</v>
      </c>
      <c r="BI191" s="177">
        <f t="shared" si="28"/>
        <v>0</v>
      </c>
      <c r="BJ191" s="14" t="s">
        <v>91</v>
      </c>
      <c r="BK191" s="177">
        <f t="shared" si="29"/>
        <v>0</v>
      </c>
      <c r="BL191" s="14" t="s">
        <v>578</v>
      </c>
      <c r="BM191" s="176" t="s">
        <v>598</v>
      </c>
    </row>
    <row r="192" spans="1:65" s="2" customFormat="1" ht="21.75" customHeight="1">
      <c r="A192" s="29"/>
      <c r="B192" s="163"/>
      <c r="C192" s="164" t="s">
        <v>602</v>
      </c>
      <c r="D192" s="164" t="s">
        <v>160</v>
      </c>
      <c r="E192" s="165" t="s">
        <v>1378</v>
      </c>
      <c r="F192" s="166" t="s">
        <v>1379</v>
      </c>
      <c r="G192" s="167" t="s">
        <v>231</v>
      </c>
      <c r="H192" s="168">
        <v>22</v>
      </c>
      <c r="I192" s="169"/>
      <c r="J192" s="170">
        <f t="shared" si="20"/>
        <v>0</v>
      </c>
      <c r="K192" s="171"/>
      <c r="L192" s="30"/>
      <c r="M192" s="172" t="s">
        <v>1</v>
      </c>
      <c r="N192" s="173" t="s">
        <v>44</v>
      </c>
      <c r="O192" s="55"/>
      <c r="P192" s="174">
        <f t="shared" si="21"/>
        <v>0</v>
      </c>
      <c r="Q192" s="174">
        <v>0</v>
      </c>
      <c r="R192" s="174">
        <f t="shared" si="22"/>
        <v>0</v>
      </c>
      <c r="S192" s="174">
        <v>0</v>
      </c>
      <c r="T192" s="175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578</v>
      </c>
      <c r="AT192" s="176" t="s">
        <v>160</v>
      </c>
      <c r="AU192" s="176" t="s">
        <v>91</v>
      </c>
      <c r="AY192" s="14" t="s">
        <v>158</v>
      </c>
      <c r="BE192" s="177">
        <f t="shared" si="24"/>
        <v>0</v>
      </c>
      <c r="BF192" s="177">
        <f t="shared" si="25"/>
        <v>0</v>
      </c>
      <c r="BG192" s="177">
        <f t="shared" si="26"/>
        <v>0</v>
      </c>
      <c r="BH192" s="177">
        <f t="shared" si="27"/>
        <v>0</v>
      </c>
      <c r="BI192" s="177">
        <f t="shared" si="28"/>
        <v>0</v>
      </c>
      <c r="BJ192" s="14" t="s">
        <v>91</v>
      </c>
      <c r="BK192" s="177">
        <f t="shared" si="29"/>
        <v>0</v>
      </c>
      <c r="BL192" s="14" t="s">
        <v>578</v>
      </c>
      <c r="BM192" s="176" t="s">
        <v>602</v>
      </c>
    </row>
    <row r="193" spans="1:65" s="2" customFormat="1" ht="16.5" customHeight="1">
      <c r="A193" s="29"/>
      <c r="B193" s="163"/>
      <c r="C193" s="183" t="s">
        <v>606</v>
      </c>
      <c r="D193" s="183" t="s">
        <v>424</v>
      </c>
      <c r="E193" s="184" t="s">
        <v>1380</v>
      </c>
      <c r="F193" s="185" t="s">
        <v>1381</v>
      </c>
      <c r="G193" s="186" t="s">
        <v>231</v>
      </c>
      <c r="H193" s="187">
        <v>1</v>
      </c>
      <c r="I193" s="188"/>
      <c r="J193" s="189">
        <f t="shared" si="20"/>
        <v>0</v>
      </c>
      <c r="K193" s="190"/>
      <c r="L193" s="191"/>
      <c r="M193" s="192" t="s">
        <v>1</v>
      </c>
      <c r="N193" s="193" t="s">
        <v>44</v>
      </c>
      <c r="O193" s="55"/>
      <c r="P193" s="174">
        <f t="shared" si="21"/>
        <v>0</v>
      </c>
      <c r="Q193" s="174">
        <v>0</v>
      </c>
      <c r="R193" s="174">
        <f t="shared" si="22"/>
        <v>0</v>
      </c>
      <c r="S193" s="174">
        <v>0</v>
      </c>
      <c r="T193" s="175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1245</v>
      </c>
      <c r="AT193" s="176" t="s">
        <v>424</v>
      </c>
      <c r="AU193" s="176" t="s">
        <v>91</v>
      </c>
      <c r="AY193" s="14" t="s">
        <v>158</v>
      </c>
      <c r="BE193" s="177">
        <f t="shared" si="24"/>
        <v>0</v>
      </c>
      <c r="BF193" s="177">
        <f t="shared" si="25"/>
        <v>0</v>
      </c>
      <c r="BG193" s="177">
        <f t="shared" si="26"/>
        <v>0</v>
      </c>
      <c r="BH193" s="177">
        <f t="shared" si="27"/>
        <v>0</v>
      </c>
      <c r="BI193" s="177">
        <f t="shared" si="28"/>
        <v>0</v>
      </c>
      <c r="BJ193" s="14" t="s">
        <v>91</v>
      </c>
      <c r="BK193" s="177">
        <f t="shared" si="29"/>
        <v>0</v>
      </c>
      <c r="BL193" s="14" t="s">
        <v>578</v>
      </c>
      <c r="BM193" s="176" t="s">
        <v>606</v>
      </c>
    </row>
    <row r="194" spans="1:65" s="2" customFormat="1" ht="16.5" customHeight="1">
      <c r="A194" s="29"/>
      <c r="B194" s="163"/>
      <c r="C194" s="183" t="s">
        <v>610</v>
      </c>
      <c r="D194" s="183" t="s">
        <v>424</v>
      </c>
      <c r="E194" s="184" t="s">
        <v>1382</v>
      </c>
      <c r="F194" s="185" t="s">
        <v>1383</v>
      </c>
      <c r="G194" s="186" t="s">
        <v>231</v>
      </c>
      <c r="H194" s="187">
        <v>12</v>
      </c>
      <c r="I194" s="188"/>
      <c r="J194" s="189">
        <f t="shared" si="20"/>
        <v>0</v>
      </c>
      <c r="K194" s="190"/>
      <c r="L194" s="191"/>
      <c r="M194" s="192" t="s">
        <v>1</v>
      </c>
      <c r="N194" s="193" t="s">
        <v>44</v>
      </c>
      <c r="O194" s="55"/>
      <c r="P194" s="174">
        <f t="shared" si="21"/>
        <v>0</v>
      </c>
      <c r="Q194" s="174">
        <v>0</v>
      </c>
      <c r="R194" s="174">
        <f t="shared" si="22"/>
        <v>0</v>
      </c>
      <c r="S194" s="174">
        <v>0</v>
      </c>
      <c r="T194" s="175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1245</v>
      </c>
      <c r="AT194" s="176" t="s">
        <v>424</v>
      </c>
      <c r="AU194" s="176" t="s">
        <v>91</v>
      </c>
      <c r="AY194" s="14" t="s">
        <v>158</v>
      </c>
      <c r="BE194" s="177">
        <f t="shared" si="24"/>
        <v>0</v>
      </c>
      <c r="BF194" s="177">
        <f t="shared" si="25"/>
        <v>0</v>
      </c>
      <c r="BG194" s="177">
        <f t="shared" si="26"/>
        <v>0</v>
      </c>
      <c r="BH194" s="177">
        <f t="shared" si="27"/>
        <v>0</v>
      </c>
      <c r="BI194" s="177">
        <f t="shared" si="28"/>
        <v>0</v>
      </c>
      <c r="BJ194" s="14" t="s">
        <v>91</v>
      </c>
      <c r="BK194" s="177">
        <f t="shared" si="29"/>
        <v>0</v>
      </c>
      <c r="BL194" s="14" t="s">
        <v>578</v>
      </c>
      <c r="BM194" s="176" t="s">
        <v>610</v>
      </c>
    </row>
    <row r="195" spans="1:65" s="2" customFormat="1" ht="16.5" customHeight="1">
      <c r="A195" s="29"/>
      <c r="B195" s="163"/>
      <c r="C195" s="183" t="s">
        <v>614</v>
      </c>
      <c r="D195" s="183" t="s">
        <v>424</v>
      </c>
      <c r="E195" s="184" t="s">
        <v>1384</v>
      </c>
      <c r="F195" s="185" t="s">
        <v>1385</v>
      </c>
      <c r="G195" s="186" t="s">
        <v>231</v>
      </c>
      <c r="H195" s="187">
        <v>6</v>
      </c>
      <c r="I195" s="188"/>
      <c r="J195" s="189">
        <f t="shared" si="20"/>
        <v>0</v>
      </c>
      <c r="K195" s="190"/>
      <c r="L195" s="191"/>
      <c r="M195" s="192" t="s">
        <v>1</v>
      </c>
      <c r="N195" s="193" t="s">
        <v>44</v>
      </c>
      <c r="O195" s="55"/>
      <c r="P195" s="174">
        <f t="shared" si="21"/>
        <v>0</v>
      </c>
      <c r="Q195" s="174">
        <v>0</v>
      </c>
      <c r="R195" s="174">
        <f t="shared" si="22"/>
        <v>0</v>
      </c>
      <c r="S195" s="174">
        <v>0</v>
      </c>
      <c r="T195" s="175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76" t="s">
        <v>1245</v>
      </c>
      <c r="AT195" s="176" t="s">
        <v>424</v>
      </c>
      <c r="AU195" s="176" t="s">
        <v>91</v>
      </c>
      <c r="AY195" s="14" t="s">
        <v>158</v>
      </c>
      <c r="BE195" s="177">
        <f t="shared" si="24"/>
        <v>0</v>
      </c>
      <c r="BF195" s="177">
        <f t="shared" si="25"/>
        <v>0</v>
      </c>
      <c r="BG195" s="177">
        <f t="shared" si="26"/>
        <v>0</v>
      </c>
      <c r="BH195" s="177">
        <f t="shared" si="27"/>
        <v>0</v>
      </c>
      <c r="BI195" s="177">
        <f t="shared" si="28"/>
        <v>0</v>
      </c>
      <c r="BJ195" s="14" t="s">
        <v>91</v>
      </c>
      <c r="BK195" s="177">
        <f t="shared" si="29"/>
        <v>0</v>
      </c>
      <c r="BL195" s="14" t="s">
        <v>578</v>
      </c>
      <c r="BM195" s="176" t="s">
        <v>614</v>
      </c>
    </row>
    <row r="196" spans="1:65" s="2" customFormat="1" ht="16.5" customHeight="1">
      <c r="A196" s="29"/>
      <c r="B196" s="163"/>
      <c r="C196" s="183" t="s">
        <v>618</v>
      </c>
      <c r="D196" s="183" t="s">
        <v>424</v>
      </c>
      <c r="E196" s="184" t="s">
        <v>1386</v>
      </c>
      <c r="F196" s="185" t="s">
        <v>1387</v>
      </c>
      <c r="G196" s="186" t="s">
        <v>231</v>
      </c>
      <c r="H196" s="187">
        <v>3</v>
      </c>
      <c r="I196" s="188"/>
      <c r="J196" s="189">
        <f t="shared" si="20"/>
        <v>0</v>
      </c>
      <c r="K196" s="190"/>
      <c r="L196" s="191"/>
      <c r="M196" s="192" t="s">
        <v>1</v>
      </c>
      <c r="N196" s="193" t="s">
        <v>44</v>
      </c>
      <c r="O196" s="55"/>
      <c r="P196" s="174">
        <f t="shared" si="21"/>
        <v>0</v>
      </c>
      <c r="Q196" s="174">
        <v>0</v>
      </c>
      <c r="R196" s="174">
        <f t="shared" si="22"/>
        <v>0</v>
      </c>
      <c r="S196" s="174">
        <v>0</v>
      </c>
      <c r="T196" s="175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1245</v>
      </c>
      <c r="AT196" s="176" t="s">
        <v>424</v>
      </c>
      <c r="AU196" s="176" t="s">
        <v>91</v>
      </c>
      <c r="AY196" s="14" t="s">
        <v>158</v>
      </c>
      <c r="BE196" s="177">
        <f t="shared" si="24"/>
        <v>0</v>
      </c>
      <c r="BF196" s="177">
        <f t="shared" si="25"/>
        <v>0</v>
      </c>
      <c r="BG196" s="177">
        <f t="shared" si="26"/>
        <v>0</v>
      </c>
      <c r="BH196" s="177">
        <f t="shared" si="27"/>
        <v>0</v>
      </c>
      <c r="BI196" s="177">
        <f t="shared" si="28"/>
        <v>0</v>
      </c>
      <c r="BJ196" s="14" t="s">
        <v>91</v>
      </c>
      <c r="BK196" s="177">
        <f t="shared" si="29"/>
        <v>0</v>
      </c>
      <c r="BL196" s="14" t="s">
        <v>578</v>
      </c>
      <c r="BM196" s="176" t="s">
        <v>618</v>
      </c>
    </row>
    <row r="197" spans="1:65" s="2" customFormat="1" ht="16.5" customHeight="1">
      <c r="A197" s="29"/>
      <c r="B197" s="163"/>
      <c r="C197" s="164" t="s">
        <v>622</v>
      </c>
      <c r="D197" s="164" t="s">
        <v>160</v>
      </c>
      <c r="E197" s="165" t="s">
        <v>1388</v>
      </c>
      <c r="F197" s="166" t="s">
        <v>1389</v>
      </c>
      <c r="G197" s="167" t="s">
        <v>231</v>
      </c>
      <c r="H197" s="168">
        <v>1</v>
      </c>
      <c r="I197" s="169"/>
      <c r="J197" s="170">
        <f t="shared" si="20"/>
        <v>0</v>
      </c>
      <c r="K197" s="171"/>
      <c r="L197" s="30"/>
      <c r="M197" s="172" t="s">
        <v>1</v>
      </c>
      <c r="N197" s="173" t="s">
        <v>44</v>
      </c>
      <c r="O197" s="55"/>
      <c r="P197" s="174">
        <f t="shared" si="21"/>
        <v>0</v>
      </c>
      <c r="Q197" s="174">
        <v>0</v>
      </c>
      <c r="R197" s="174">
        <f t="shared" si="22"/>
        <v>0</v>
      </c>
      <c r="S197" s="174">
        <v>0</v>
      </c>
      <c r="T197" s="175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578</v>
      </c>
      <c r="AT197" s="176" t="s">
        <v>160</v>
      </c>
      <c r="AU197" s="176" t="s">
        <v>91</v>
      </c>
      <c r="AY197" s="14" t="s">
        <v>158</v>
      </c>
      <c r="BE197" s="177">
        <f t="shared" si="24"/>
        <v>0</v>
      </c>
      <c r="BF197" s="177">
        <f t="shared" si="25"/>
        <v>0</v>
      </c>
      <c r="BG197" s="177">
        <f t="shared" si="26"/>
        <v>0</v>
      </c>
      <c r="BH197" s="177">
        <f t="shared" si="27"/>
        <v>0</v>
      </c>
      <c r="BI197" s="177">
        <f t="shared" si="28"/>
        <v>0</v>
      </c>
      <c r="BJ197" s="14" t="s">
        <v>91</v>
      </c>
      <c r="BK197" s="177">
        <f t="shared" si="29"/>
        <v>0</v>
      </c>
      <c r="BL197" s="14" t="s">
        <v>578</v>
      </c>
      <c r="BM197" s="176" t="s">
        <v>622</v>
      </c>
    </row>
    <row r="198" spans="1:65" s="2" customFormat="1" ht="16.5" customHeight="1">
      <c r="A198" s="29"/>
      <c r="B198" s="163"/>
      <c r="C198" s="183" t="s">
        <v>626</v>
      </c>
      <c r="D198" s="183" t="s">
        <v>424</v>
      </c>
      <c r="E198" s="184" t="s">
        <v>1390</v>
      </c>
      <c r="F198" s="185" t="s">
        <v>1391</v>
      </c>
      <c r="G198" s="186" t="s">
        <v>231</v>
      </c>
      <c r="H198" s="187">
        <v>2</v>
      </c>
      <c r="I198" s="188"/>
      <c r="J198" s="189">
        <f t="shared" si="20"/>
        <v>0</v>
      </c>
      <c r="K198" s="190"/>
      <c r="L198" s="191"/>
      <c r="M198" s="192" t="s">
        <v>1</v>
      </c>
      <c r="N198" s="193" t="s">
        <v>44</v>
      </c>
      <c r="O198" s="55"/>
      <c r="P198" s="174">
        <f t="shared" si="21"/>
        <v>0</v>
      </c>
      <c r="Q198" s="174">
        <v>0</v>
      </c>
      <c r="R198" s="174">
        <f t="shared" si="22"/>
        <v>0</v>
      </c>
      <c r="S198" s="174">
        <v>0</v>
      </c>
      <c r="T198" s="175">
        <f t="shared" si="2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1245</v>
      </c>
      <c r="AT198" s="176" t="s">
        <v>424</v>
      </c>
      <c r="AU198" s="176" t="s">
        <v>91</v>
      </c>
      <c r="AY198" s="14" t="s">
        <v>158</v>
      </c>
      <c r="BE198" s="177">
        <f t="shared" si="24"/>
        <v>0</v>
      </c>
      <c r="BF198" s="177">
        <f t="shared" si="25"/>
        <v>0</v>
      </c>
      <c r="BG198" s="177">
        <f t="shared" si="26"/>
        <v>0</v>
      </c>
      <c r="BH198" s="177">
        <f t="shared" si="27"/>
        <v>0</v>
      </c>
      <c r="BI198" s="177">
        <f t="shared" si="28"/>
        <v>0</v>
      </c>
      <c r="BJ198" s="14" t="s">
        <v>91</v>
      </c>
      <c r="BK198" s="177">
        <f t="shared" si="29"/>
        <v>0</v>
      </c>
      <c r="BL198" s="14" t="s">
        <v>578</v>
      </c>
      <c r="BM198" s="176" t="s">
        <v>626</v>
      </c>
    </row>
    <row r="199" spans="1:65" s="2" customFormat="1" ht="16.5" customHeight="1">
      <c r="A199" s="29"/>
      <c r="B199" s="163"/>
      <c r="C199" s="183" t="s">
        <v>630</v>
      </c>
      <c r="D199" s="183" t="s">
        <v>424</v>
      </c>
      <c r="E199" s="184" t="s">
        <v>1392</v>
      </c>
      <c r="F199" s="185" t="s">
        <v>1393</v>
      </c>
      <c r="G199" s="186" t="s">
        <v>231</v>
      </c>
      <c r="H199" s="187">
        <v>1</v>
      </c>
      <c r="I199" s="188"/>
      <c r="J199" s="189">
        <f t="shared" si="20"/>
        <v>0</v>
      </c>
      <c r="K199" s="190"/>
      <c r="L199" s="191"/>
      <c r="M199" s="192" t="s">
        <v>1</v>
      </c>
      <c r="N199" s="193" t="s">
        <v>44</v>
      </c>
      <c r="O199" s="55"/>
      <c r="P199" s="174">
        <f t="shared" si="21"/>
        <v>0</v>
      </c>
      <c r="Q199" s="174">
        <v>0</v>
      </c>
      <c r="R199" s="174">
        <f t="shared" si="22"/>
        <v>0</v>
      </c>
      <c r="S199" s="174">
        <v>0</v>
      </c>
      <c r="T199" s="175">
        <f t="shared" si="2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1245</v>
      </c>
      <c r="AT199" s="176" t="s">
        <v>424</v>
      </c>
      <c r="AU199" s="176" t="s">
        <v>91</v>
      </c>
      <c r="AY199" s="14" t="s">
        <v>158</v>
      </c>
      <c r="BE199" s="177">
        <f t="shared" si="24"/>
        <v>0</v>
      </c>
      <c r="BF199" s="177">
        <f t="shared" si="25"/>
        <v>0</v>
      </c>
      <c r="BG199" s="177">
        <f t="shared" si="26"/>
        <v>0</v>
      </c>
      <c r="BH199" s="177">
        <f t="shared" si="27"/>
        <v>0</v>
      </c>
      <c r="BI199" s="177">
        <f t="shared" si="28"/>
        <v>0</v>
      </c>
      <c r="BJ199" s="14" t="s">
        <v>91</v>
      </c>
      <c r="BK199" s="177">
        <f t="shared" si="29"/>
        <v>0</v>
      </c>
      <c r="BL199" s="14" t="s">
        <v>578</v>
      </c>
      <c r="BM199" s="176" t="s">
        <v>630</v>
      </c>
    </row>
    <row r="200" spans="1:65" s="2" customFormat="1" ht="16.5" customHeight="1">
      <c r="A200" s="29"/>
      <c r="B200" s="163"/>
      <c r="C200" s="164" t="s">
        <v>634</v>
      </c>
      <c r="D200" s="164" t="s">
        <v>160</v>
      </c>
      <c r="E200" s="165" t="s">
        <v>1394</v>
      </c>
      <c r="F200" s="166" t="s">
        <v>1395</v>
      </c>
      <c r="G200" s="167" t="s">
        <v>764</v>
      </c>
      <c r="H200" s="198"/>
      <c r="I200" s="169"/>
      <c r="J200" s="170">
        <f t="shared" si="20"/>
        <v>0</v>
      </c>
      <c r="K200" s="171"/>
      <c r="L200" s="30"/>
      <c r="M200" s="172" t="s">
        <v>1</v>
      </c>
      <c r="N200" s="173" t="s">
        <v>44</v>
      </c>
      <c r="O200" s="55"/>
      <c r="P200" s="174">
        <f t="shared" si="21"/>
        <v>0</v>
      </c>
      <c r="Q200" s="174">
        <v>0</v>
      </c>
      <c r="R200" s="174">
        <f t="shared" si="22"/>
        <v>0</v>
      </c>
      <c r="S200" s="174">
        <v>0</v>
      </c>
      <c r="T200" s="175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578</v>
      </c>
      <c r="AT200" s="176" t="s">
        <v>160</v>
      </c>
      <c r="AU200" s="176" t="s">
        <v>91</v>
      </c>
      <c r="AY200" s="14" t="s">
        <v>158</v>
      </c>
      <c r="BE200" s="177">
        <f t="shared" si="24"/>
        <v>0</v>
      </c>
      <c r="BF200" s="177">
        <f t="shared" si="25"/>
        <v>0</v>
      </c>
      <c r="BG200" s="177">
        <f t="shared" si="26"/>
        <v>0</v>
      </c>
      <c r="BH200" s="177">
        <f t="shared" si="27"/>
        <v>0</v>
      </c>
      <c r="BI200" s="177">
        <f t="shared" si="28"/>
        <v>0</v>
      </c>
      <c r="BJ200" s="14" t="s">
        <v>91</v>
      </c>
      <c r="BK200" s="177">
        <f t="shared" si="29"/>
        <v>0</v>
      </c>
      <c r="BL200" s="14" t="s">
        <v>578</v>
      </c>
      <c r="BM200" s="176" t="s">
        <v>634</v>
      </c>
    </row>
    <row r="201" spans="1:65" s="2" customFormat="1" ht="16.5" customHeight="1">
      <c r="A201" s="29"/>
      <c r="B201" s="163"/>
      <c r="C201" s="164" t="s">
        <v>638</v>
      </c>
      <c r="D201" s="164" t="s">
        <v>160</v>
      </c>
      <c r="E201" s="165" t="s">
        <v>1396</v>
      </c>
      <c r="F201" s="166" t="s">
        <v>1397</v>
      </c>
      <c r="G201" s="167" t="s">
        <v>764</v>
      </c>
      <c r="H201" s="198"/>
      <c r="I201" s="169"/>
      <c r="J201" s="170">
        <f t="shared" si="20"/>
        <v>0</v>
      </c>
      <c r="K201" s="171"/>
      <c r="L201" s="30"/>
      <c r="M201" s="172" t="s">
        <v>1</v>
      </c>
      <c r="N201" s="173" t="s">
        <v>44</v>
      </c>
      <c r="O201" s="55"/>
      <c r="P201" s="174">
        <f t="shared" si="21"/>
        <v>0</v>
      </c>
      <c r="Q201" s="174">
        <v>0</v>
      </c>
      <c r="R201" s="174">
        <f t="shared" si="22"/>
        <v>0</v>
      </c>
      <c r="S201" s="174">
        <v>0</v>
      </c>
      <c r="T201" s="175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578</v>
      </c>
      <c r="AT201" s="176" t="s">
        <v>160</v>
      </c>
      <c r="AU201" s="176" t="s">
        <v>91</v>
      </c>
      <c r="AY201" s="14" t="s">
        <v>158</v>
      </c>
      <c r="BE201" s="177">
        <f t="shared" si="24"/>
        <v>0</v>
      </c>
      <c r="BF201" s="177">
        <f t="shared" si="25"/>
        <v>0</v>
      </c>
      <c r="BG201" s="177">
        <f t="shared" si="26"/>
        <v>0</v>
      </c>
      <c r="BH201" s="177">
        <f t="shared" si="27"/>
        <v>0</v>
      </c>
      <c r="BI201" s="177">
        <f t="shared" si="28"/>
        <v>0</v>
      </c>
      <c r="BJ201" s="14" t="s">
        <v>91</v>
      </c>
      <c r="BK201" s="177">
        <f t="shared" si="29"/>
        <v>0</v>
      </c>
      <c r="BL201" s="14" t="s">
        <v>578</v>
      </c>
      <c r="BM201" s="176" t="s">
        <v>638</v>
      </c>
    </row>
    <row r="202" spans="1:65" s="2" customFormat="1" ht="16.5" customHeight="1">
      <c r="A202" s="29"/>
      <c r="B202" s="163"/>
      <c r="C202" s="164" t="s">
        <v>642</v>
      </c>
      <c r="D202" s="164" t="s">
        <v>160</v>
      </c>
      <c r="E202" s="165" t="s">
        <v>1398</v>
      </c>
      <c r="F202" s="166" t="s">
        <v>1399</v>
      </c>
      <c r="G202" s="167" t="s">
        <v>764</v>
      </c>
      <c r="H202" s="198"/>
      <c r="I202" s="169"/>
      <c r="J202" s="170">
        <f t="shared" si="20"/>
        <v>0</v>
      </c>
      <c r="K202" s="171"/>
      <c r="L202" s="30"/>
      <c r="M202" s="172" t="s">
        <v>1</v>
      </c>
      <c r="N202" s="173" t="s">
        <v>44</v>
      </c>
      <c r="O202" s="55"/>
      <c r="P202" s="174">
        <f t="shared" si="21"/>
        <v>0</v>
      </c>
      <c r="Q202" s="174">
        <v>0</v>
      </c>
      <c r="R202" s="174">
        <f t="shared" si="22"/>
        <v>0</v>
      </c>
      <c r="S202" s="174">
        <v>0</v>
      </c>
      <c r="T202" s="175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578</v>
      </c>
      <c r="AT202" s="176" t="s">
        <v>160</v>
      </c>
      <c r="AU202" s="176" t="s">
        <v>91</v>
      </c>
      <c r="AY202" s="14" t="s">
        <v>158</v>
      </c>
      <c r="BE202" s="177">
        <f t="shared" si="24"/>
        <v>0</v>
      </c>
      <c r="BF202" s="177">
        <f t="shared" si="25"/>
        <v>0</v>
      </c>
      <c r="BG202" s="177">
        <f t="shared" si="26"/>
        <v>0</v>
      </c>
      <c r="BH202" s="177">
        <f t="shared" si="27"/>
        <v>0</v>
      </c>
      <c r="BI202" s="177">
        <f t="shared" si="28"/>
        <v>0</v>
      </c>
      <c r="BJ202" s="14" t="s">
        <v>91</v>
      </c>
      <c r="BK202" s="177">
        <f t="shared" si="29"/>
        <v>0</v>
      </c>
      <c r="BL202" s="14" t="s">
        <v>578</v>
      </c>
      <c r="BM202" s="176" t="s">
        <v>642</v>
      </c>
    </row>
    <row r="203" spans="1:65" s="12" customFormat="1" ht="22.9" customHeight="1">
      <c r="B203" s="150"/>
      <c r="D203" s="151" t="s">
        <v>77</v>
      </c>
      <c r="E203" s="161" t="s">
        <v>1400</v>
      </c>
      <c r="F203" s="161" t="s">
        <v>1401</v>
      </c>
      <c r="I203" s="153"/>
      <c r="J203" s="162">
        <f>BK203</f>
        <v>0</v>
      </c>
      <c r="L203" s="150"/>
      <c r="M203" s="155"/>
      <c r="N203" s="156"/>
      <c r="O203" s="156"/>
      <c r="P203" s="157">
        <f>SUM(P204:P209)</f>
        <v>0</v>
      </c>
      <c r="Q203" s="156"/>
      <c r="R203" s="157">
        <f>SUM(R204:R209)</f>
        <v>0</v>
      </c>
      <c r="S203" s="156"/>
      <c r="T203" s="158">
        <f>SUM(T204:T209)</f>
        <v>0</v>
      </c>
      <c r="AR203" s="151" t="s">
        <v>164</v>
      </c>
      <c r="AT203" s="159" t="s">
        <v>77</v>
      </c>
      <c r="AU203" s="159" t="s">
        <v>85</v>
      </c>
      <c r="AY203" s="151" t="s">
        <v>158</v>
      </c>
      <c r="BK203" s="160">
        <f>SUM(BK204:BK209)</f>
        <v>0</v>
      </c>
    </row>
    <row r="204" spans="1:65" s="2" customFormat="1" ht="21.75" customHeight="1">
      <c r="A204" s="29"/>
      <c r="B204" s="163"/>
      <c r="C204" s="164" t="s">
        <v>646</v>
      </c>
      <c r="D204" s="164" t="s">
        <v>160</v>
      </c>
      <c r="E204" s="165" t="s">
        <v>1402</v>
      </c>
      <c r="F204" s="166" t="s">
        <v>1403</v>
      </c>
      <c r="G204" s="167" t="s">
        <v>251</v>
      </c>
      <c r="H204" s="168">
        <v>64</v>
      </c>
      <c r="I204" s="169"/>
      <c r="J204" s="170">
        <f t="shared" ref="J204:J209" si="30">ROUND(I204*H204,2)</f>
        <v>0</v>
      </c>
      <c r="K204" s="171"/>
      <c r="L204" s="30"/>
      <c r="M204" s="172" t="s">
        <v>1</v>
      </c>
      <c r="N204" s="173" t="s">
        <v>44</v>
      </c>
      <c r="O204" s="55"/>
      <c r="P204" s="174">
        <f t="shared" ref="P204:P209" si="31">O204*H204</f>
        <v>0</v>
      </c>
      <c r="Q204" s="174">
        <v>0</v>
      </c>
      <c r="R204" s="174">
        <f t="shared" ref="R204:R209" si="32">Q204*H204</f>
        <v>0</v>
      </c>
      <c r="S204" s="174">
        <v>0</v>
      </c>
      <c r="T204" s="175">
        <f t="shared" ref="T204:T209" si="33"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578</v>
      </c>
      <c r="AT204" s="176" t="s">
        <v>160</v>
      </c>
      <c r="AU204" s="176" t="s">
        <v>91</v>
      </c>
      <c r="AY204" s="14" t="s">
        <v>158</v>
      </c>
      <c r="BE204" s="177">
        <f t="shared" ref="BE204:BE209" si="34">IF(N204="základná",J204,0)</f>
        <v>0</v>
      </c>
      <c r="BF204" s="177">
        <f t="shared" ref="BF204:BF209" si="35">IF(N204="znížená",J204,0)</f>
        <v>0</v>
      </c>
      <c r="BG204" s="177">
        <f t="shared" ref="BG204:BG209" si="36">IF(N204="zákl. prenesená",J204,0)</f>
        <v>0</v>
      </c>
      <c r="BH204" s="177">
        <f t="shared" ref="BH204:BH209" si="37">IF(N204="zníž. prenesená",J204,0)</f>
        <v>0</v>
      </c>
      <c r="BI204" s="177">
        <f t="shared" ref="BI204:BI209" si="38">IF(N204="nulová",J204,0)</f>
        <v>0</v>
      </c>
      <c r="BJ204" s="14" t="s">
        <v>91</v>
      </c>
      <c r="BK204" s="177">
        <f t="shared" ref="BK204:BK209" si="39">ROUND(I204*H204,2)</f>
        <v>0</v>
      </c>
      <c r="BL204" s="14" t="s">
        <v>578</v>
      </c>
      <c r="BM204" s="176" t="s">
        <v>1404</v>
      </c>
    </row>
    <row r="205" spans="1:65" s="2" customFormat="1" ht="21.75" customHeight="1">
      <c r="A205" s="29"/>
      <c r="B205" s="163"/>
      <c r="C205" s="164" t="s">
        <v>652</v>
      </c>
      <c r="D205" s="164" t="s">
        <v>160</v>
      </c>
      <c r="E205" s="165" t="s">
        <v>1405</v>
      </c>
      <c r="F205" s="166" t="s">
        <v>1406</v>
      </c>
      <c r="G205" s="167" t="s">
        <v>251</v>
      </c>
      <c r="H205" s="168">
        <v>64</v>
      </c>
      <c r="I205" s="169"/>
      <c r="J205" s="170">
        <f t="shared" si="30"/>
        <v>0</v>
      </c>
      <c r="K205" s="171"/>
      <c r="L205" s="30"/>
      <c r="M205" s="172" t="s">
        <v>1</v>
      </c>
      <c r="N205" s="173" t="s">
        <v>44</v>
      </c>
      <c r="O205" s="55"/>
      <c r="P205" s="174">
        <f t="shared" si="31"/>
        <v>0</v>
      </c>
      <c r="Q205" s="174">
        <v>0</v>
      </c>
      <c r="R205" s="174">
        <f t="shared" si="32"/>
        <v>0</v>
      </c>
      <c r="S205" s="174">
        <v>0</v>
      </c>
      <c r="T205" s="175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578</v>
      </c>
      <c r="AT205" s="176" t="s">
        <v>160</v>
      </c>
      <c r="AU205" s="176" t="s">
        <v>91</v>
      </c>
      <c r="AY205" s="14" t="s">
        <v>158</v>
      </c>
      <c r="BE205" s="177">
        <f t="shared" si="34"/>
        <v>0</v>
      </c>
      <c r="BF205" s="177">
        <f t="shared" si="35"/>
        <v>0</v>
      </c>
      <c r="BG205" s="177">
        <f t="shared" si="36"/>
        <v>0</v>
      </c>
      <c r="BH205" s="177">
        <f t="shared" si="37"/>
        <v>0</v>
      </c>
      <c r="BI205" s="177">
        <f t="shared" si="38"/>
        <v>0</v>
      </c>
      <c r="BJ205" s="14" t="s">
        <v>91</v>
      </c>
      <c r="BK205" s="177">
        <f t="shared" si="39"/>
        <v>0</v>
      </c>
      <c r="BL205" s="14" t="s">
        <v>578</v>
      </c>
      <c r="BM205" s="176" t="s">
        <v>1407</v>
      </c>
    </row>
    <row r="206" spans="1:65" s="2" customFormat="1" ht="21.75" customHeight="1">
      <c r="A206" s="29"/>
      <c r="B206" s="163"/>
      <c r="C206" s="164" t="s">
        <v>658</v>
      </c>
      <c r="D206" s="164" t="s">
        <v>160</v>
      </c>
      <c r="E206" s="165" t="s">
        <v>1408</v>
      </c>
      <c r="F206" s="166" t="s">
        <v>1409</v>
      </c>
      <c r="G206" s="167" t="s">
        <v>251</v>
      </c>
      <c r="H206" s="168">
        <v>64</v>
      </c>
      <c r="I206" s="169"/>
      <c r="J206" s="170">
        <f t="shared" si="30"/>
        <v>0</v>
      </c>
      <c r="K206" s="171"/>
      <c r="L206" s="30"/>
      <c r="M206" s="172" t="s">
        <v>1</v>
      </c>
      <c r="N206" s="173" t="s">
        <v>44</v>
      </c>
      <c r="O206" s="55"/>
      <c r="P206" s="174">
        <f t="shared" si="31"/>
        <v>0</v>
      </c>
      <c r="Q206" s="174">
        <v>0</v>
      </c>
      <c r="R206" s="174">
        <f t="shared" si="32"/>
        <v>0</v>
      </c>
      <c r="S206" s="174">
        <v>0</v>
      </c>
      <c r="T206" s="175">
        <f t="shared" si="3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76" t="s">
        <v>578</v>
      </c>
      <c r="AT206" s="176" t="s">
        <v>160</v>
      </c>
      <c r="AU206" s="176" t="s">
        <v>91</v>
      </c>
      <c r="AY206" s="14" t="s">
        <v>158</v>
      </c>
      <c r="BE206" s="177">
        <f t="shared" si="34"/>
        <v>0</v>
      </c>
      <c r="BF206" s="177">
        <f t="shared" si="35"/>
        <v>0</v>
      </c>
      <c r="BG206" s="177">
        <f t="shared" si="36"/>
        <v>0</v>
      </c>
      <c r="BH206" s="177">
        <f t="shared" si="37"/>
        <v>0</v>
      </c>
      <c r="BI206" s="177">
        <f t="shared" si="38"/>
        <v>0</v>
      </c>
      <c r="BJ206" s="14" t="s">
        <v>91</v>
      </c>
      <c r="BK206" s="177">
        <f t="shared" si="39"/>
        <v>0</v>
      </c>
      <c r="BL206" s="14" t="s">
        <v>578</v>
      </c>
      <c r="BM206" s="176" t="s">
        <v>1410</v>
      </c>
    </row>
    <row r="207" spans="1:65" s="2" customFormat="1" ht="16.5" customHeight="1">
      <c r="A207" s="29"/>
      <c r="B207" s="163"/>
      <c r="C207" s="183" t="s">
        <v>662</v>
      </c>
      <c r="D207" s="183" t="s">
        <v>424</v>
      </c>
      <c r="E207" s="184" t="s">
        <v>1411</v>
      </c>
      <c r="F207" s="185" t="s">
        <v>1412</v>
      </c>
      <c r="G207" s="186" t="s">
        <v>251</v>
      </c>
      <c r="H207" s="187">
        <v>64</v>
      </c>
      <c r="I207" s="188"/>
      <c r="J207" s="189">
        <f t="shared" si="30"/>
        <v>0</v>
      </c>
      <c r="K207" s="190"/>
      <c r="L207" s="191"/>
      <c r="M207" s="192" t="s">
        <v>1</v>
      </c>
      <c r="N207" s="193" t="s">
        <v>44</v>
      </c>
      <c r="O207" s="55"/>
      <c r="P207" s="174">
        <f t="shared" si="31"/>
        <v>0</v>
      </c>
      <c r="Q207" s="174">
        <v>0</v>
      </c>
      <c r="R207" s="174">
        <f t="shared" si="32"/>
        <v>0</v>
      </c>
      <c r="S207" s="174">
        <v>0</v>
      </c>
      <c r="T207" s="175">
        <f t="shared" si="3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1245</v>
      </c>
      <c r="AT207" s="176" t="s">
        <v>424</v>
      </c>
      <c r="AU207" s="176" t="s">
        <v>91</v>
      </c>
      <c r="AY207" s="14" t="s">
        <v>158</v>
      </c>
      <c r="BE207" s="177">
        <f t="shared" si="34"/>
        <v>0</v>
      </c>
      <c r="BF207" s="177">
        <f t="shared" si="35"/>
        <v>0</v>
      </c>
      <c r="BG207" s="177">
        <f t="shared" si="36"/>
        <v>0</v>
      </c>
      <c r="BH207" s="177">
        <f t="shared" si="37"/>
        <v>0</v>
      </c>
      <c r="BI207" s="177">
        <f t="shared" si="38"/>
        <v>0</v>
      </c>
      <c r="BJ207" s="14" t="s">
        <v>91</v>
      </c>
      <c r="BK207" s="177">
        <f t="shared" si="39"/>
        <v>0</v>
      </c>
      <c r="BL207" s="14" t="s">
        <v>578</v>
      </c>
      <c r="BM207" s="176" t="s">
        <v>1413</v>
      </c>
    </row>
    <row r="208" spans="1:65" s="2" customFormat="1" ht="21.75" customHeight="1">
      <c r="A208" s="29"/>
      <c r="B208" s="163"/>
      <c r="C208" s="164" t="s">
        <v>666</v>
      </c>
      <c r="D208" s="164" t="s">
        <v>160</v>
      </c>
      <c r="E208" s="165" t="s">
        <v>1414</v>
      </c>
      <c r="F208" s="166" t="s">
        <v>1415</v>
      </c>
      <c r="G208" s="167" t="s">
        <v>251</v>
      </c>
      <c r="H208" s="168">
        <v>64</v>
      </c>
      <c r="I208" s="169"/>
      <c r="J208" s="170">
        <f t="shared" si="30"/>
        <v>0</v>
      </c>
      <c r="K208" s="171"/>
      <c r="L208" s="30"/>
      <c r="M208" s="172" t="s">
        <v>1</v>
      </c>
      <c r="N208" s="173" t="s">
        <v>44</v>
      </c>
      <c r="O208" s="55"/>
      <c r="P208" s="174">
        <f t="shared" si="31"/>
        <v>0</v>
      </c>
      <c r="Q208" s="174">
        <v>0</v>
      </c>
      <c r="R208" s="174">
        <f t="shared" si="32"/>
        <v>0</v>
      </c>
      <c r="S208" s="174">
        <v>0</v>
      </c>
      <c r="T208" s="175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76" t="s">
        <v>578</v>
      </c>
      <c r="AT208" s="176" t="s">
        <v>160</v>
      </c>
      <c r="AU208" s="176" t="s">
        <v>91</v>
      </c>
      <c r="AY208" s="14" t="s">
        <v>158</v>
      </c>
      <c r="BE208" s="177">
        <f t="shared" si="34"/>
        <v>0</v>
      </c>
      <c r="BF208" s="177">
        <f t="shared" si="35"/>
        <v>0</v>
      </c>
      <c r="BG208" s="177">
        <f t="shared" si="36"/>
        <v>0</v>
      </c>
      <c r="BH208" s="177">
        <f t="shared" si="37"/>
        <v>0</v>
      </c>
      <c r="BI208" s="177">
        <f t="shared" si="38"/>
        <v>0</v>
      </c>
      <c r="BJ208" s="14" t="s">
        <v>91</v>
      </c>
      <c r="BK208" s="177">
        <f t="shared" si="39"/>
        <v>0</v>
      </c>
      <c r="BL208" s="14" t="s">
        <v>578</v>
      </c>
      <c r="BM208" s="176" t="s">
        <v>1416</v>
      </c>
    </row>
    <row r="209" spans="1:65" s="2" customFormat="1" ht="21.75" customHeight="1">
      <c r="A209" s="29"/>
      <c r="B209" s="163"/>
      <c r="C209" s="164" t="s">
        <v>670</v>
      </c>
      <c r="D209" s="164" t="s">
        <v>160</v>
      </c>
      <c r="E209" s="165" t="s">
        <v>1417</v>
      </c>
      <c r="F209" s="166" t="s">
        <v>1418</v>
      </c>
      <c r="G209" s="167" t="s">
        <v>163</v>
      </c>
      <c r="H209" s="168">
        <v>64</v>
      </c>
      <c r="I209" s="169"/>
      <c r="J209" s="170">
        <f t="shared" si="30"/>
        <v>0</v>
      </c>
      <c r="K209" s="171"/>
      <c r="L209" s="30"/>
      <c r="M209" s="172" t="s">
        <v>1</v>
      </c>
      <c r="N209" s="173" t="s">
        <v>44</v>
      </c>
      <c r="O209" s="55"/>
      <c r="P209" s="174">
        <f t="shared" si="31"/>
        <v>0</v>
      </c>
      <c r="Q209" s="174">
        <v>0</v>
      </c>
      <c r="R209" s="174">
        <f t="shared" si="32"/>
        <v>0</v>
      </c>
      <c r="S209" s="174">
        <v>0</v>
      </c>
      <c r="T209" s="175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76" t="s">
        <v>578</v>
      </c>
      <c r="AT209" s="176" t="s">
        <v>160</v>
      </c>
      <c r="AU209" s="176" t="s">
        <v>91</v>
      </c>
      <c r="AY209" s="14" t="s">
        <v>158</v>
      </c>
      <c r="BE209" s="177">
        <f t="shared" si="34"/>
        <v>0</v>
      </c>
      <c r="BF209" s="177">
        <f t="shared" si="35"/>
        <v>0</v>
      </c>
      <c r="BG209" s="177">
        <f t="shared" si="36"/>
        <v>0</v>
      </c>
      <c r="BH209" s="177">
        <f t="shared" si="37"/>
        <v>0</v>
      </c>
      <c r="BI209" s="177">
        <f t="shared" si="38"/>
        <v>0</v>
      </c>
      <c r="BJ209" s="14" t="s">
        <v>91</v>
      </c>
      <c r="BK209" s="177">
        <f t="shared" si="39"/>
        <v>0</v>
      </c>
      <c r="BL209" s="14" t="s">
        <v>578</v>
      </c>
      <c r="BM209" s="176" t="s">
        <v>1419</v>
      </c>
    </row>
    <row r="210" spans="1:65" s="12" customFormat="1" ht="22.9" customHeight="1">
      <c r="B210" s="150"/>
      <c r="D210" s="151" t="s">
        <v>77</v>
      </c>
      <c r="E210" s="161" t="s">
        <v>1420</v>
      </c>
      <c r="F210" s="161" t="s">
        <v>1421</v>
      </c>
      <c r="I210" s="153"/>
      <c r="J210" s="162">
        <f>BK210</f>
        <v>0</v>
      </c>
      <c r="L210" s="150"/>
      <c r="M210" s="155"/>
      <c r="N210" s="156"/>
      <c r="O210" s="156"/>
      <c r="P210" s="157">
        <f>SUM(P211:P217)</f>
        <v>0</v>
      </c>
      <c r="Q210" s="156"/>
      <c r="R210" s="157">
        <f>SUM(R211:R217)</f>
        <v>0</v>
      </c>
      <c r="S210" s="156"/>
      <c r="T210" s="158">
        <f>SUM(T211:T217)</f>
        <v>0</v>
      </c>
      <c r="AR210" s="151" t="s">
        <v>164</v>
      </c>
      <c r="AT210" s="159" t="s">
        <v>77</v>
      </c>
      <c r="AU210" s="159" t="s">
        <v>85</v>
      </c>
      <c r="AY210" s="151" t="s">
        <v>158</v>
      </c>
      <c r="BK210" s="160">
        <f>SUM(BK211:BK217)</f>
        <v>0</v>
      </c>
    </row>
    <row r="211" spans="1:65" s="2" customFormat="1" ht="16.5" customHeight="1">
      <c r="A211" s="29"/>
      <c r="B211" s="163"/>
      <c r="C211" s="164" t="s">
        <v>674</v>
      </c>
      <c r="D211" s="164" t="s">
        <v>160</v>
      </c>
      <c r="E211" s="165" t="s">
        <v>1422</v>
      </c>
      <c r="F211" s="166" t="s">
        <v>1421</v>
      </c>
      <c r="G211" s="167" t="s">
        <v>1210</v>
      </c>
      <c r="H211" s="168">
        <v>10</v>
      </c>
      <c r="I211" s="169"/>
      <c r="J211" s="170">
        <f t="shared" ref="J211:J217" si="40">ROUND(I211*H211,2)</f>
        <v>0</v>
      </c>
      <c r="K211" s="171"/>
      <c r="L211" s="30"/>
      <c r="M211" s="172" t="s">
        <v>1</v>
      </c>
      <c r="N211" s="173" t="s">
        <v>44</v>
      </c>
      <c r="O211" s="55"/>
      <c r="P211" s="174">
        <f t="shared" ref="P211:P217" si="41">O211*H211</f>
        <v>0</v>
      </c>
      <c r="Q211" s="174">
        <v>0</v>
      </c>
      <c r="R211" s="174">
        <f t="shared" ref="R211:R217" si="42">Q211*H211</f>
        <v>0</v>
      </c>
      <c r="S211" s="174">
        <v>0</v>
      </c>
      <c r="T211" s="175">
        <f t="shared" ref="T211:T217" si="43"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578</v>
      </c>
      <c r="AT211" s="176" t="s">
        <v>160</v>
      </c>
      <c r="AU211" s="176" t="s">
        <v>91</v>
      </c>
      <c r="AY211" s="14" t="s">
        <v>158</v>
      </c>
      <c r="BE211" s="177">
        <f t="shared" ref="BE211:BE217" si="44">IF(N211="základná",J211,0)</f>
        <v>0</v>
      </c>
      <c r="BF211" s="177">
        <f t="shared" ref="BF211:BF217" si="45">IF(N211="znížená",J211,0)</f>
        <v>0</v>
      </c>
      <c r="BG211" s="177">
        <f t="shared" ref="BG211:BG217" si="46">IF(N211="zákl. prenesená",J211,0)</f>
        <v>0</v>
      </c>
      <c r="BH211" s="177">
        <f t="shared" ref="BH211:BH217" si="47">IF(N211="zníž. prenesená",J211,0)</f>
        <v>0</v>
      </c>
      <c r="BI211" s="177">
        <f t="shared" ref="BI211:BI217" si="48">IF(N211="nulová",J211,0)</f>
        <v>0</v>
      </c>
      <c r="BJ211" s="14" t="s">
        <v>91</v>
      </c>
      <c r="BK211" s="177">
        <f t="shared" ref="BK211:BK217" si="49">ROUND(I211*H211,2)</f>
        <v>0</v>
      </c>
      <c r="BL211" s="14" t="s">
        <v>578</v>
      </c>
      <c r="BM211" s="176" t="s">
        <v>1423</v>
      </c>
    </row>
    <row r="212" spans="1:65" s="2" customFormat="1" ht="16.5" customHeight="1">
      <c r="A212" s="29"/>
      <c r="B212" s="163"/>
      <c r="C212" s="164" t="s">
        <v>676</v>
      </c>
      <c r="D212" s="164" t="s">
        <v>160</v>
      </c>
      <c r="E212" s="165" t="s">
        <v>1424</v>
      </c>
      <c r="F212" s="166" t="s">
        <v>1425</v>
      </c>
      <c r="G212" s="167" t="s">
        <v>1210</v>
      </c>
      <c r="H212" s="168">
        <v>4</v>
      </c>
      <c r="I212" s="169"/>
      <c r="J212" s="170">
        <f t="shared" si="40"/>
        <v>0</v>
      </c>
      <c r="K212" s="171"/>
      <c r="L212" s="30"/>
      <c r="M212" s="172" t="s">
        <v>1</v>
      </c>
      <c r="N212" s="173" t="s">
        <v>44</v>
      </c>
      <c r="O212" s="55"/>
      <c r="P212" s="174">
        <f t="shared" si="41"/>
        <v>0</v>
      </c>
      <c r="Q212" s="174">
        <v>0</v>
      </c>
      <c r="R212" s="174">
        <f t="shared" si="42"/>
        <v>0</v>
      </c>
      <c r="S212" s="174">
        <v>0</v>
      </c>
      <c r="T212" s="175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578</v>
      </c>
      <c r="AT212" s="176" t="s">
        <v>160</v>
      </c>
      <c r="AU212" s="176" t="s">
        <v>91</v>
      </c>
      <c r="AY212" s="14" t="s">
        <v>158</v>
      </c>
      <c r="BE212" s="177">
        <f t="shared" si="44"/>
        <v>0</v>
      </c>
      <c r="BF212" s="177">
        <f t="shared" si="45"/>
        <v>0</v>
      </c>
      <c r="BG212" s="177">
        <f t="shared" si="46"/>
        <v>0</v>
      </c>
      <c r="BH212" s="177">
        <f t="shared" si="47"/>
        <v>0</v>
      </c>
      <c r="BI212" s="177">
        <f t="shared" si="48"/>
        <v>0</v>
      </c>
      <c r="BJ212" s="14" t="s">
        <v>91</v>
      </c>
      <c r="BK212" s="177">
        <f t="shared" si="49"/>
        <v>0</v>
      </c>
      <c r="BL212" s="14" t="s">
        <v>578</v>
      </c>
      <c r="BM212" s="176" t="s">
        <v>1426</v>
      </c>
    </row>
    <row r="213" spans="1:65" s="2" customFormat="1" ht="16.5" customHeight="1">
      <c r="A213" s="29"/>
      <c r="B213" s="163"/>
      <c r="C213" s="164" t="s">
        <v>680</v>
      </c>
      <c r="D213" s="164" t="s">
        <v>160</v>
      </c>
      <c r="E213" s="165" t="s">
        <v>1427</v>
      </c>
      <c r="F213" s="166" t="s">
        <v>1428</v>
      </c>
      <c r="G213" s="167" t="s">
        <v>1210</v>
      </c>
      <c r="H213" s="168">
        <v>30</v>
      </c>
      <c r="I213" s="169"/>
      <c r="J213" s="170">
        <f t="shared" si="40"/>
        <v>0</v>
      </c>
      <c r="K213" s="171"/>
      <c r="L213" s="30"/>
      <c r="M213" s="172" t="s">
        <v>1</v>
      </c>
      <c r="N213" s="173" t="s">
        <v>44</v>
      </c>
      <c r="O213" s="55"/>
      <c r="P213" s="174">
        <f t="shared" si="41"/>
        <v>0</v>
      </c>
      <c r="Q213" s="174">
        <v>0</v>
      </c>
      <c r="R213" s="174">
        <f t="shared" si="42"/>
        <v>0</v>
      </c>
      <c r="S213" s="174">
        <v>0</v>
      </c>
      <c r="T213" s="175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578</v>
      </c>
      <c r="AT213" s="176" t="s">
        <v>160</v>
      </c>
      <c r="AU213" s="176" t="s">
        <v>91</v>
      </c>
      <c r="AY213" s="14" t="s">
        <v>158</v>
      </c>
      <c r="BE213" s="177">
        <f t="shared" si="44"/>
        <v>0</v>
      </c>
      <c r="BF213" s="177">
        <f t="shared" si="45"/>
        <v>0</v>
      </c>
      <c r="BG213" s="177">
        <f t="shared" si="46"/>
        <v>0</v>
      </c>
      <c r="BH213" s="177">
        <f t="shared" si="47"/>
        <v>0</v>
      </c>
      <c r="BI213" s="177">
        <f t="shared" si="48"/>
        <v>0</v>
      </c>
      <c r="BJ213" s="14" t="s">
        <v>91</v>
      </c>
      <c r="BK213" s="177">
        <f t="shared" si="49"/>
        <v>0</v>
      </c>
      <c r="BL213" s="14" t="s">
        <v>578</v>
      </c>
      <c r="BM213" s="176" t="s">
        <v>1429</v>
      </c>
    </row>
    <row r="214" spans="1:65" s="2" customFormat="1" ht="16.5" customHeight="1">
      <c r="A214" s="29"/>
      <c r="B214" s="163"/>
      <c r="C214" s="164" t="s">
        <v>684</v>
      </c>
      <c r="D214" s="164" t="s">
        <v>160</v>
      </c>
      <c r="E214" s="165" t="s">
        <v>1430</v>
      </c>
      <c r="F214" s="166" t="s">
        <v>1431</v>
      </c>
      <c r="G214" s="167" t="s">
        <v>1210</v>
      </c>
      <c r="H214" s="168">
        <v>8</v>
      </c>
      <c r="I214" s="169"/>
      <c r="J214" s="170">
        <f t="shared" si="40"/>
        <v>0</v>
      </c>
      <c r="K214" s="171"/>
      <c r="L214" s="30"/>
      <c r="M214" s="172" t="s">
        <v>1</v>
      </c>
      <c r="N214" s="173" t="s">
        <v>44</v>
      </c>
      <c r="O214" s="55"/>
      <c r="P214" s="174">
        <f t="shared" si="41"/>
        <v>0</v>
      </c>
      <c r="Q214" s="174">
        <v>0</v>
      </c>
      <c r="R214" s="174">
        <f t="shared" si="42"/>
        <v>0</v>
      </c>
      <c r="S214" s="174">
        <v>0</v>
      </c>
      <c r="T214" s="175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578</v>
      </c>
      <c r="AT214" s="176" t="s">
        <v>160</v>
      </c>
      <c r="AU214" s="176" t="s">
        <v>91</v>
      </c>
      <c r="AY214" s="14" t="s">
        <v>158</v>
      </c>
      <c r="BE214" s="177">
        <f t="shared" si="44"/>
        <v>0</v>
      </c>
      <c r="BF214" s="177">
        <f t="shared" si="45"/>
        <v>0</v>
      </c>
      <c r="BG214" s="177">
        <f t="shared" si="46"/>
        <v>0</v>
      </c>
      <c r="BH214" s="177">
        <f t="shared" si="47"/>
        <v>0</v>
      </c>
      <c r="BI214" s="177">
        <f t="shared" si="48"/>
        <v>0</v>
      </c>
      <c r="BJ214" s="14" t="s">
        <v>91</v>
      </c>
      <c r="BK214" s="177">
        <f t="shared" si="49"/>
        <v>0</v>
      </c>
      <c r="BL214" s="14" t="s">
        <v>578</v>
      </c>
      <c r="BM214" s="176" t="s">
        <v>1432</v>
      </c>
    </row>
    <row r="215" spans="1:65" s="2" customFormat="1" ht="21.75" customHeight="1">
      <c r="A215" s="29"/>
      <c r="B215" s="163"/>
      <c r="C215" s="164" t="s">
        <v>688</v>
      </c>
      <c r="D215" s="164" t="s">
        <v>160</v>
      </c>
      <c r="E215" s="165" t="s">
        <v>1433</v>
      </c>
      <c r="F215" s="166" t="s">
        <v>1434</v>
      </c>
      <c r="G215" s="167" t="s">
        <v>1210</v>
      </c>
      <c r="H215" s="168">
        <v>150</v>
      </c>
      <c r="I215" s="169"/>
      <c r="J215" s="170">
        <f t="shared" si="40"/>
        <v>0</v>
      </c>
      <c r="K215" s="171"/>
      <c r="L215" s="30"/>
      <c r="M215" s="172" t="s">
        <v>1</v>
      </c>
      <c r="N215" s="173" t="s">
        <v>44</v>
      </c>
      <c r="O215" s="55"/>
      <c r="P215" s="174">
        <f t="shared" si="41"/>
        <v>0</v>
      </c>
      <c r="Q215" s="174">
        <v>0</v>
      </c>
      <c r="R215" s="174">
        <f t="shared" si="42"/>
        <v>0</v>
      </c>
      <c r="S215" s="174">
        <v>0</v>
      </c>
      <c r="T215" s="175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578</v>
      </c>
      <c r="AT215" s="176" t="s">
        <v>160</v>
      </c>
      <c r="AU215" s="176" t="s">
        <v>91</v>
      </c>
      <c r="AY215" s="14" t="s">
        <v>158</v>
      </c>
      <c r="BE215" s="177">
        <f t="shared" si="44"/>
        <v>0</v>
      </c>
      <c r="BF215" s="177">
        <f t="shared" si="45"/>
        <v>0</v>
      </c>
      <c r="BG215" s="177">
        <f t="shared" si="46"/>
        <v>0</v>
      </c>
      <c r="BH215" s="177">
        <f t="shared" si="47"/>
        <v>0</v>
      </c>
      <c r="BI215" s="177">
        <f t="shared" si="48"/>
        <v>0</v>
      </c>
      <c r="BJ215" s="14" t="s">
        <v>91</v>
      </c>
      <c r="BK215" s="177">
        <f t="shared" si="49"/>
        <v>0</v>
      </c>
      <c r="BL215" s="14" t="s">
        <v>578</v>
      </c>
      <c r="BM215" s="176" t="s">
        <v>1435</v>
      </c>
    </row>
    <row r="216" spans="1:65" s="2" customFormat="1" ht="16.5" customHeight="1">
      <c r="A216" s="29"/>
      <c r="B216" s="163"/>
      <c r="C216" s="164" t="s">
        <v>692</v>
      </c>
      <c r="D216" s="164" t="s">
        <v>160</v>
      </c>
      <c r="E216" s="165" t="s">
        <v>1436</v>
      </c>
      <c r="F216" s="166" t="s">
        <v>1437</v>
      </c>
      <c r="G216" s="167" t="s">
        <v>1210</v>
      </c>
      <c r="H216" s="168">
        <v>50</v>
      </c>
      <c r="I216" s="169"/>
      <c r="J216" s="170">
        <f t="shared" si="40"/>
        <v>0</v>
      </c>
      <c r="K216" s="171"/>
      <c r="L216" s="30"/>
      <c r="M216" s="172" t="s">
        <v>1</v>
      </c>
      <c r="N216" s="173" t="s">
        <v>44</v>
      </c>
      <c r="O216" s="55"/>
      <c r="P216" s="174">
        <f t="shared" si="41"/>
        <v>0</v>
      </c>
      <c r="Q216" s="174">
        <v>0</v>
      </c>
      <c r="R216" s="174">
        <f t="shared" si="42"/>
        <v>0</v>
      </c>
      <c r="S216" s="174">
        <v>0</v>
      </c>
      <c r="T216" s="175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578</v>
      </c>
      <c r="AT216" s="176" t="s">
        <v>160</v>
      </c>
      <c r="AU216" s="176" t="s">
        <v>91</v>
      </c>
      <c r="AY216" s="14" t="s">
        <v>158</v>
      </c>
      <c r="BE216" s="177">
        <f t="shared" si="44"/>
        <v>0</v>
      </c>
      <c r="BF216" s="177">
        <f t="shared" si="45"/>
        <v>0</v>
      </c>
      <c r="BG216" s="177">
        <f t="shared" si="46"/>
        <v>0</v>
      </c>
      <c r="BH216" s="177">
        <f t="shared" si="47"/>
        <v>0</v>
      </c>
      <c r="BI216" s="177">
        <f t="shared" si="48"/>
        <v>0</v>
      </c>
      <c r="BJ216" s="14" t="s">
        <v>91</v>
      </c>
      <c r="BK216" s="177">
        <f t="shared" si="49"/>
        <v>0</v>
      </c>
      <c r="BL216" s="14" t="s">
        <v>578</v>
      </c>
      <c r="BM216" s="176" t="s">
        <v>1438</v>
      </c>
    </row>
    <row r="217" spans="1:65" s="2" customFormat="1" ht="21.75" customHeight="1">
      <c r="A217" s="29"/>
      <c r="B217" s="163"/>
      <c r="C217" s="164" t="s">
        <v>696</v>
      </c>
      <c r="D217" s="164" t="s">
        <v>160</v>
      </c>
      <c r="E217" s="165" t="s">
        <v>1439</v>
      </c>
      <c r="F217" s="166" t="s">
        <v>1440</v>
      </c>
      <c r="G217" s="167" t="s">
        <v>1210</v>
      </c>
      <c r="H217" s="168">
        <v>100</v>
      </c>
      <c r="I217" s="169"/>
      <c r="J217" s="170">
        <f t="shared" si="40"/>
        <v>0</v>
      </c>
      <c r="K217" s="171"/>
      <c r="L217" s="30"/>
      <c r="M217" s="178" t="s">
        <v>1</v>
      </c>
      <c r="N217" s="179" t="s">
        <v>44</v>
      </c>
      <c r="O217" s="180"/>
      <c r="P217" s="181">
        <f t="shared" si="41"/>
        <v>0</v>
      </c>
      <c r="Q217" s="181">
        <v>0</v>
      </c>
      <c r="R217" s="181">
        <f t="shared" si="42"/>
        <v>0</v>
      </c>
      <c r="S217" s="181">
        <v>0</v>
      </c>
      <c r="T217" s="182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578</v>
      </c>
      <c r="AT217" s="176" t="s">
        <v>160</v>
      </c>
      <c r="AU217" s="176" t="s">
        <v>91</v>
      </c>
      <c r="AY217" s="14" t="s">
        <v>158</v>
      </c>
      <c r="BE217" s="177">
        <f t="shared" si="44"/>
        <v>0</v>
      </c>
      <c r="BF217" s="177">
        <f t="shared" si="45"/>
        <v>0</v>
      </c>
      <c r="BG217" s="177">
        <f t="shared" si="46"/>
        <v>0</v>
      </c>
      <c r="BH217" s="177">
        <f t="shared" si="47"/>
        <v>0</v>
      </c>
      <c r="BI217" s="177">
        <f t="shared" si="48"/>
        <v>0</v>
      </c>
      <c r="BJ217" s="14" t="s">
        <v>91</v>
      </c>
      <c r="BK217" s="177">
        <f t="shared" si="49"/>
        <v>0</v>
      </c>
      <c r="BL217" s="14" t="s">
        <v>578</v>
      </c>
      <c r="BM217" s="176" t="s">
        <v>1441</v>
      </c>
    </row>
    <row r="218" spans="1:65" s="2" customFormat="1" ht="6.95" customHeight="1">
      <c r="A218" s="29"/>
      <c r="B218" s="44"/>
      <c r="C218" s="45"/>
      <c r="D218" s="45"/>
      <c r="E218" s="45"/>
      <c r="F218" s="45"/>
      <c r="G218" s="45"/>
      <c r="H218" s="45"/>
      <c r="I218" s="122"/>
      <c r="J218" s="45"/>
      <c r="K218" s="45"/>
      <c r="L218" s="30"/>
      <c r="M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</sheetData>
  <autoFilter ref="C119:K217" xr:uid="{00000000-0009-0000-0000-000007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369"/>
  <sheetViews>
    <sheetView showGridLines="0" topLeftCell="A356" workbookViewId="0">
      <selection activeCell="I373" sqref="I37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13.83203125" style="95" customWidth="1"/>
    <col min="10" max="10" width="13" style="1" customWidth="1"/>
    <col min="11" max="11" width="20.1640625" style="1" hidden="1" customWidth="1"/>
    <col min="12" max="12" width="14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5"/>
      <c r="L2" s="232" t="s">
        <v>5</v>
      </c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4" t="s">
        <v>114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6"/>
      <c r="J3" s="16"/>
      <c r="K3" s="16"/>
      <c r="L3" s="17"/>
      <c r="AT3" s="14" t="s">
        <v>78</v>
      </c>
    </row>
    <row r="4" spans="1:46" s="1" customFormat="1" ht="24.95" customHeight="1">
      <c r="B4" s="17"/>
      <c r="D4" s="18" t="s">
        <v>124</v>
      </c>
      <c r="I4" s="95"/>
      <c r="L4" s="17"/>
      <c r="M4" s="97" t="s">
        <v>9</v>
      </c>
      <c r="AT4" s="14" t="s">
        <v>3</v>
      </c>
    </row>
    <row r="5" spans="1:46" s="1" customFormat="1" ht="6.95" customHeight="1">
      <c r="B5" s="17"/>
      <c r="I5" s="95"/>
      <c r="L5" s="17"/>
    </row>
    <row r="6" spans="1:46" s="1" customFormat="1" ht="12" customHeight="1">
      <c r="B6" s="17"/>
      <c r="D6" s="24" t="s">
        <v>15</v>
      </c>
      <c r="I6" s="95"/>
      <c r="L6" s="17"/>
    </row>
    <row r="7" spans="1:46" s="1" customFormat="1" ht="23.25" customHeight="1">
      <c r="B7" s="17"/>
      <c r="E7" s="245" t="str">
        <f>'Rekapitulácia stavby'!K6</f>
        <v>Rekonštrukcia miestnej komunikácie Zelený kríčok, PD - Verejné WC s kioskom</v>
      </c>
      <c r="F7" s="246"/>
      <c r="G7" s="246"/>
      <c r="H7" s="246"/>
      <c r="I7" s="95"/>
      <c r="L7" s="17"/>
    </row>
    <row r="8" spans="1:46" s="2" customFormat="1" ht="12" customHeight="1">
      <c r="A8" s="29"/>
      <c r="B8" s="30"/>
      <c r="C8" s="29"/>
      <c r="D8" s="24" t="s">
        <v>125</v>
      </c>
      <c r="E8" s="29"/>
      <c r="F8" s="29"/>
      <c r="G8" s="29"/>
      <c r="H8" s="29"/>
      <c r="I8" s="98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6" t="s">
        <v>1442</v>
      </c>
      <c r="F9" s="244"/>
      <c r="G9" s="244"/>
      <c r="H9" s="244"/>
      <c r="I9" s="98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8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99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99" t="s">
        <v>21</v>
      </c>
      <c r="J12" s="52" t="str">
        <f>'Rekapitulácia stavby'!AN8</f>
        <v>17.4.2020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8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99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25</v>
      </c>
      <c r="F15" s="29"/>
      <c r="G15" s="29"/>
      <c r="H15" s="29"/>
      <c r="I15" s="99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8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99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47" t="str">
        <f>'Rekapitulácia stavby'!E14</f>
        <v>Vyplň údaj</v>
      </c>
      <c r="F18" s="216"/>
      <c r="G18" s="216"/>
      <c r="H18" s="216"/>
      <c r="I18" s="99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8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99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">
        <v>1443</v>
      </c>
      <c r="F21" s="29"/>
      <c r="G21" s="29"/>
      <c r="H21" s="29"/>
      <c r="I21" s="99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8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34</v>
      </c>
      <c r="E23" s="29"/>
      <c r="F23" s="29"/>
      <c r="G23" s="29"/>
      <c r="H23" s="29"/>
      <c r="I23" s="99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">
        <v>1444</v>
      </c>
      <c r="F24" s="29"/>
      <c r="G24" s="29"/>
      <c r="H24" s="29"/>
      <c r="I24" s="99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8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36</v>
      </c>
      <c r="E26" s="29"/>
      <c r="F26" s="29"/>
      <c r="G26" s="29"/>
      <c r="H26" s="29"/>
      <c r="I26" s="98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35.25" customHeight="1">
      <c r="A27" s="100"/>
      <c r="B27" s="101"/>
      <c r="C27" s="100"/>
      <c r="D27" s="100"/>
      <c r="E27" s="221" t="s">
        <v>37</v>
      </c>
      <c r="F27" s="221"/>
      <c r="G27" s="221"/>
      <c r="H27" s="221"/>
      <c r="I27" s="102"/>
      <c r="J27" s="100"/>
      <c r="K27" s="100"/>
      <c r="L27" s="103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8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104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5" t="s">
        <v>38</v>
      </c>
      <c r="E30" s="29"/>
      <c r="F30" s="29"/>
      <c r="G30" s="29"/>
      <c r="H30" s="29"/>
      <c r="I30" s="98"/>
      <c r="J30" s="68">
        <f>ROUND(J129,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104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40</v>
      </c>
      <c r="G32" s="29"/>
      <c r="H32" s="29"/>
      <c r="I32" s="106" t="s">
        <v>39</v>
      </c>
      <c r="J32" s="33" t="s">
        <v>41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7" t="s">
        <v>42</v>
      </c>
      <c r="E33" s="24" t="s">
        <v>43</v>
      </c>
      <c r="F33" s="108">
        <f>ROUND((SUM(BE129:BE368)),  2)</f>
        <v>0</v>
      </c>
      <c r="G33" s="29"/>
      <c r="H33" s="29"/>
      <c r="I33" s="109">
        <v>0.2</v>
      </c>
      <c r="J33" s="108">
        <f>ROUND(((SUM(BE129:BE368))*I33),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44</v>
      </c>
      <c r="F34" s="108">
        <f>ROUND((SUM(BF129:BF368)),  2)</f>
        <v>0</v>
      </c>
      <c r="G34" s="29"/>
      <c r="H34" s="29"/>
      <c r="I34" s="109">
        <v>0.2</v>
      </c>
      <c r="J34" s="108">
        <f>ROUND(((SUM(BF129:BF368))*I34),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45</v>
      </c>
      <c r="F35" s="108">
        <f>ROUND((SUM(BG129:BG368)),  2)</f>
        <v>0</v>
      </c>
      <c r="G35" s="29"/>
      <c r="H35" s="29"/>
      <c r="I35" s="109">
        <v>0.2</v>
      </c>
      <c r="J35" s="108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46</v>
      </c>
      <c r="F36" s="108">
        <f>ROUND((SUM(BH129:BH368)),  2)</f>
        <v>0</v>
      </c>
      <c r="G36" s="29"/>
      <c r="H36" s="29"/>
      <c r="I36" s="109">
        <v>0.2</v>
      </c>
      <c r="J36" s="108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47</v>
      </c>
      <c r="F37" s="108">
        <f>ROUND((SUM(BI129:BI368)),  2)</f>
        <v>0</v>
      </c>
      <c r="G37" s="29"/>
      <c r="H37" s="29"/>
      <c r="I37" s="109">
        <v>0</v>
      </c>
      <c r="J37" s="108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8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10"/>
      <c r="D39" s="111" t="s">
        <v>48</v>
      </c>
      <c r="E39" s="57"/>
      <c r="F39" s="57"/>
      <c r="G39" s="112" t="s">
        <v>49</v>
      </c>
      <c r="H39" s="113" t="s">
        <v>50</v>
      </c>
      <c r="I39" s="114"/>
      <c r="J39" s="115">
        <f>SUM(J30:J37)</f>
        <v>0</v>
      </c>
      <c r="K39" s="116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8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5"/>
      <c r="L41" s="17"/>
    </row>
    <row r="42" spans="1:31" s="1" customFormat="1" ht="14.45" customHeight="1">
      <c r="B42" s="17"/>
      <c r="I42" s="95"/>
      <c r="L42" s="17"/>
    </row>
    <row r="43" spans="1:31" s="1" customFormat="1" ht="14.45" customHeight="1">
      <c r="B43" s="17"/>
      <c r="I43" s="95"/>
      <c r="L43" s="17"/>
    </row>
    <row r="44" spans="1:31" s="1" customFormat="1" ht="14.45" customHeight="1">
      <c r="B44" s="17"/>
      <c r="I44" s="95"/>
      <c r="L44" s="17"/>
    </row>
    <row r="45" spans="1:31" s="1" customFormat="1" ht="14.45" customHeight="1">
      <c r="B45" s="17"/>
      <c r="I45" s="95"/>
      <c r="L45" s="17"/>
    </row>
    <row r="46" spans="1:31" s="1" customFormat="1" ht="14.45" customHeight="1">
      <c r="B46" s="17"/>
      <c r="I46" s="95"/>
      <c r="L46" s="17"/>
    </row>
    <row r="47" spans="1:31" s="1" customFormat="1" ht="14.45" customHeight="1">
      <c r="B47" s="17"/>
      <c r="I47" s="95"/>
      <c r="L47" s="17"/>
    </row>
    <row r="48" spans="1:31" s="1" customFormat="1" ht="14.45" customHeight="1">
      <c r="B48" s="17"/>
      <c r="I48" s="95"/>
      <c r="L48" s="17"/>
    </row>
    <row r="49" spans="1:31" s="1" customFormat="1" ht="14.45" customHeight="1">
      <c r="B49" s="17"/>
      <c r="I49" s="95"/>
      <c r="L49" s="17"/>
    </row>
    <row r="50" spans="1:31" s="2" customFormat="1" ht="14.45" customHeight="1">
      <c r="B50" s="39"/>
      <c r="D50" s="40" t="s">
        <v>51</v>
      </c>
      <c r="E50" s="41"/>
      <c r="F50" s="41"/>
      <c r="G50" s="40" t="s">
        <v>52</v>
      </c>
      <c r="H50" s="41"/>
      <c r="I50" s="117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53</v>
      </c>
      <c r="E61" s="32"/>
      <c r="F61" s="118" t="s">
        <v>54</v>
      </c>
      <c r="G61" s="42" t="s">
        <v>53</v>
      </c>
      <c r="H61" s="32"/>
      <c r="I61" s="119"/>
      <c r="J61" s="120" t="s">
        <v>54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55</v>
      </c>
      <c r="E65" s="43"/>
      <c r="F65" s="43"/>
      <c r="G65" s="40" t="s">
        <v>56</v>
      </c>
      <c r="H65" s="43"/>
      <c r="I65" s="121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53</v>
      </c>
      <c r="E76" s="32"/>
      <c r="F76" s="118" t="s">
        <v>54</v>
      </c>
      <c r="G76" s="42" t="s">
        <v>53</v>
      </c>
      <c r="H76" s="32"/>
      <c r="I76" s="119"/>
      <c r="J76" s="120" t="s">
        <v>54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22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23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129</v>
      </c>
      <c r="D82" s="29"/>
      <c r="E82" s="29"/>
      <c r="F82" s="29"/>
      <c r="G82" s="29"/>
      <c r="H82" s="29"/>
      <c r="I82" s="98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8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8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3.25" customHeight="1">
      <c r="A85" s="29"/>
      <c r="B85" s="30"/>
      <c r="C85" s="29"/>
      <c r="D85" s="29"/>
      <c r="E85" s="245" t="str">
        <f>E7</f>
        <v>Rekonštrukcia miestnej komunikácie Zelený kríčok, PD - Verejné WC s kioskom</v>
      </c>
      <c r="F85" s="246"/>
      <c r="G85" s="246"/>
      <c r="H85" s="246"/>
      <c r="I85" s="98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125</v>
      </c>
      <c r="D86" s="29"/>
      <c r="E86" s="29"/>
      <c r="F86" s="29"/>
      <c r="G86" s="29"/>
      <c r="H86" s="29"/>
      <c r="I86" s="98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06" t="str">
        <f>E9</f>
        <v>04 - Zdravotechnika</v>
      </c>
      <c r="F87" s="244"/>
      <c r="G87" s="244"/>
      <c r="H87" s="244"/>
      <c r="I87" s="98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8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>k.ú. Trnava, p.č. 8812/6, 8812/1</v>
      </c>
      <c r="G89" s="29"/>
      <c r="H89" s="29"/>
      <c r="I89" s="99" t="s">
        <v>21</v>
      </c>
      <c r="J89" s="52" t="str">
        <f>IF(J12="","",J12)</f>
        <v>17.4.2020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8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23</v>
      </c>
      <c r="D91" s="29"/>
      <c r="E91" s="29"/>
      <c r="F91" s="22" t="str">
        <f>E15</f>
        <v>Mesto Trnava, Hlavná 1, 91771 Trnava</v>
      </c>
      <c r="G91" s="29"/>
      <c r="H91" s="29"/>
      <c r="I91" s="99" t="s">
        <v>29</v>
      </c>
      <c r="J91" s="27" t="str">
        <f>E21</f>
        <v>X PROJEKT,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99" t="s">
        <v>34</v>
      </c>
      <c r="J92" s="27" t="str">
        <f>E24</f>
        <v xml:space="preserve"> ext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8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24" t="s">
        <v>130</v>
      </c>
      <c r="D94" s="110"/>
      <c r="E94" s="110"/>
      <c r="F94" s="110"/>
      <c r="G94" s="110"/>
      <c r="H94" s="110"/>
      <c r="I94" s="125"/>
      <c r="J94" s="126" t="s">
        <v>131</v>
      </c>
      <c r="K94" s="110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8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7" t="s">
        <v>132</v>
      </c>
      <c r="D96" s="29"/>
      <c r="E96" s="29"/>
      <c r="F96" s="29"/>
      <c r="G96" s="29"/>
      <c r="H96" s="29"/>
      <c r="I96" s="98"/>
      <c r="J96" s="68">
        <f>J129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133</v>
      </c>
    </row>
    <row r="97" spans="1:31" s="9" customFormat="1" ht="24.95" customHeight="1">
      <c r="B97" s="128"/>
      <c r="D97" s="129" t="s">
        <v>1445</v>
      </c>
      <c r="E97" s="130"/>
      <c r="F97" s="130"/>
      <c r="G97" s="130"/>
      <c r="H97" s="130"/>
      <c r="I97" s="131"/>
      <c r="J97" s="132">
        <f>J130</f>
        <v>0</v>
      </c>
      <c r="L97" s="128"/>
    </row>
    <row r="98" spans="1:31" s="10" customFormat="1" ht="19.899999999999999" customHeight="1">
      <c r="B98" s="133"/>
      <c r="D98" s="134" t="s">
        <v>1446</v>
      </c>
      <c r="E98" s="135"/>
      <c r="F98" s="135"/>
      <c r="G98" s="135"/>
      <c r="H98" s="135"/>
      <c r="I98" s="136"/>
      <c r="J98" s="137">
        <f>J131</f>
        <v>0</v>
      </c>
      <c r="L98" s="133"/>
    </row>
    <row r="99" spans="1:31" s="10" customFormat="1" ht="19.899999999999999" customHeight="1">
      <c r="B99" s="133"/>
      <c r="D99" s="134" t="s">
        <v>1447</v>
      </c>
      <c r="E99" s="135"/>
      <c r="F99" s="135"/>
      <c r="G99" s="135"/>
      <c r="H99" s="135"/>
      <c r="I99" s="136"/>
      <c r="J99" s="137">
        <f>J144</f>
        <v>0</v>
      </c>
      <c r="L99" s="133"/>
    </row>
    <row r="100" spans="1:31" s="10" customFormat="1" ht="19.899999999999999" customHeight="1">
      <c r="B100" s="133"/>
      <c r="D100" s="134" t="s">
        <v>1448</v>
      </c>
      <c r="E100" s="135"/>
      <c r="F100" s="135"/>
      <c r="G100" s="135"/>
      <c r="H100" s="135"/>
      <c r="I100" s="136"/>
      <c r="J100" s="137">
        <f>J147</f>
        <v>0</v>
      </c>
      <c r="L100" s="133"/>
    </row>
    <row r="101" spans="1:31" s="10" customFormat="1" ht="19.899999999999999" customHeight="1">
      <c r="B101" s="133"/>
      <c r="D101" s="134" t="s">
        <v>1449</v>
      </c>
      <c r="E101" s="135"/>
      <c r="F101" s="135"/>
      <c r="G101" s="135"/>
      <c r="H101" s="135"/>
      <c r="I101" s="136"/>
      <c r="J101" s="137">
        <f>J149</f>
        <v>0</v>
      </c>
      <c r="L101" s="133"/>
    </row>
    <row r="102" spans="1:31" s="10" customFormat="1" ht="19.899999999999999" customHeight="1">
      <c r="B102" s="133"/>
      <c r="D102" s="134" t="s">
        <v>1450</v>
      </c>
      <c r="E102" s="135"/>
      <c r="F102" s="135"/>
      <c r="G102" s="135"/>
      <c r="H102" s="135"/>
      <c r="I102" s="136"/>
      <c r="J102" s="137">
        <f>J195</f>
        <v>0</v>
      </c>
      <c r="L102" s="133"/>
    </row>
    <row r="103" spans="1:31" s="10" customFormat="1" ht="19.899999999999999" customHeight="1">
      <c r="B103" s="133"/>
      <c r="D103" s="134" t="s">
        <v>1451</v>
      </c>
      <c r="E103" s="135"/>
      <c r="F103" s="135"/>
      <c r="G103" s="135"/>
      <c r="H103" s="135"/>
      <c r="I103" s="136"/>
      <c r="J103" s="137">
        <f>J206</f>
        <v>0</v>
      </c>
      <c r="L103" s="133"/>
    </row>
    <row r="104" spans="1:31" s="9" customFormat="1" ht="24.95" customHeight="1">
      <c r="B104" s="128"/>
      <c r="D104" s="129" t="s">
        <v>1452</v>
      </c>
      <c r="E104" s="130"/>
      <c r="F104" s="130"/>
      <c r="G104" s="130"/>
      <c r="H104" s="130"/>
      <c r="I104" s="131"/>
      <c r="J104" s="132">
        <f>J208</f>
        <v>0</v>
      </c>
      <c r="L104" s="128"/>
    </row>
    <row r="105" spans="1:31" s="10" customFormat="1" ht="19.899999999999999" customHeight="1">
      <c r="B105" s="133"/>
      <c r="D105" s="134" t="s">
        <v>1453</v>
      </c>
      <c r="E105" s="135"/>
      <c r="F105" s="135"/>
      <c r="G105" s="135"/>
      <c r="H105" s="135"/>
      <c r="I105" s="136"/>
      <c r="J105" s="137">
        <f>J209</f>
        <v>0</v>
      </c>
      <c r="L105" s="133"/>
    </row>
    <row r="106" spans="1:31" s="10" customFormat="1" ht="19.899999999999999" customHeight="1">
      <c r="B106" s="133"/>
      <c r="D106" s="134" t="s">
        <v>1454</v>
      </c>
      <c r="E106" s="135"/>
      <c r="F106" s="135"/>
      <c r="G106" s="135"/>
      <c r="H106" s="135"/>
      <c r="I106" s="136"/>
      <c r="J106" s="137">
        <f>J220</f>
        <v>0</v>
      </c>
      <c r="L106" s="133"/>
    </row>
    <row r="107" spans="1:31" s="10" customFormat="1" ht="19.899999999999999" customHeight="1">
      <c r="B107" s="133"/>
      <c r="D107" s="134" t="s">
        <v>1455</v>
      </c>
      <c r="E107" s="135"/>
      <c r="F107" s="135"/>
      <c r="G107" s="135"/>
      <c r="H107" s="135"/>
      <c r="I107" s="136"/>
      <c r="J107" s="137">
        <f>J275</f>
        <v>0</v>
      </c>
      <c r="L107" s="133"/>
    </row>
    <row r="108" spans="1:31" s="10" customFormat="1" ht="19.899999999999999" customHeight="1">
      <c r="B108" s="133"/>
      <c r="D108" s="134" t="s">
        <v>1456</v>
      </c>
      <c r="E108" s="135"/>
      <c r="F108" s="135"/>
      <c r="G108" s="135"/>
      <c r="H108" s="135"/>
      <c r="I108" s="136"/>
      <c r="J108" s="137">
        <f>J310</f>
        <v>0</v>
      </c>
      <c r="L108" s="133"/>
    </row>
    <row r="109" spans="1:31" s="9" customFormat="1" ht="24.95" customHeight="1">
      <c r="B109" s="128"/>
      <c r="D109" s="129" t="s">
        <v>1457</v>
      </c>
      <c r="E109" s="130"/>
      <c r="F109" s="130"/>
      <c r="G109" s="130"/>
      <c r="H109" s="130"/>
      <c r="I109" s="131"/>
      <c r="J109" s="132">
        <f>J366</f>
        <v>0</v>
      </c>
      <c r="L109" s="128"/>
    </row>
    <row r="110" spans="1:31" s="2" customFormat="1" ht="21.75" customHeight="1">
      <c r="A110" s="29"/>
      <c r="B110" s="30"/>
      <c r="C110" s="29"/>
      <c r="D110" s="29"/>
      <c r="E110" s="29"/>
      <c r="F110" s="29"/>
      <c r="G110" s="29"/>
      <c r="H110" s="29"/>
      <c r="I110" s="98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44"/>
      <c r="C111" s="45"/>
      <c r="D111" s="45"/>
      <c r="E111" s="45"/>
      <c r="F111" s="45"/>
      <c r="G111" s="45"/>
      <c r="H111" s="45"/>
      <c r="I111" s="122"/>
      <c r="J111" s="45"/>
      <c r="K111" s="45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5" spans="1:31" s="2" customFormat="1" ht="6.95" customHeight="1">
      <c r="A115" s="29"/>
      <c r="B115" s="46"/>
      <c r="C115" s="47"/>
      <c r="D115" s="47"/>
      <c r="E115" s="47"/>
      <c r="F115" s="47"/>
      <c r="G115" s="47"/>
      <c r="H115" s="47"/>
      <c r="I115" s="123"/>
      <c r="J115" s="47"/>
      <c r="K115" s="47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5" customHeight="1">
      <c r="A116" s="29"/>
      <c r="B116" s="30"/>
      <c r="C116" s="18" t="s">
        <v>144</v>
      </c>
      <c r="D116" s="29"/>
      <c r="E116" s="29"/>
      <c r="F116" s="29"/>
      <c r="G116" s="29"/>
      <c r="H116" s="29"/>
      <c r="I116" s="98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30"/>
      <c r="C117" s="29"/>
      <c r="D117" s="29"/>
      <c r="E117" s="29"/>
      <c r="F117" s="29"/>
      <c r="G117" s="29"/>
      <c r="H117" s="29"/>
      <c r="I117" s="98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15</v>
      </c>
      <c r="D118" s="29"/>
      <c r="E118" s="29"/>
      <c r="F118" s="29"/>
      <c r="G118" s="29"/>
      <c r="H118" s="29"/>
      <c r="I118" s="98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3.25" customHeight="1">
      <c r="A119" s="29"/>
      <c r="B119" s="30"/>
      <c r="C119" s="29"/>
      <c r="D119" s="29"/>
      <c r="E119" s="245" t="str">
        <f>E7</f>
        <v>Rekonštrukcia miestnej komunikácie Zelený kríčok, PD - Verejné WC s kioskom</v>
      </c>
      <c r="F119" s="246"/>
      <c r="G119" s="246"/>
      <c r="H119" s="246"/>
      <c r="I119" s="98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125</v>
      </c>
      <c r="D120" s="29"/>
      <c r="E120" s="29"/>
      <c r="F120" s="29"/>
      <c r="G120" s="29"/>
      <c r="H120" s="29"/>
      <c r="I120" s="98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06" t="str">
        <f>E9</f>
        <v>04 - Zdravotechnika</v>
      </c>
      <c r="F121" s="244"/>
      <c r="G121" s="244"/>
      <c r="H121" s="244"/>
      <c r="I121" s="98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5" customHeight="1">
      <c r="A122" s="29"/>
      <c r="B122" s="30"/>
      <c r="C122" s="29"/>
      <c r="D122" s="29"/>
      <c r="E122" s="29"/>
      <c r="F122" s="29"/>
      <c r="G122" s="29"/>
      <c r="H122" s="29"/>
      <c r="I122" s="98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19</v>
      </c>
      <c r="D123" s="29"/>
      <c r="E123" s="29"/>
      <c r="F123" s="22" t="str">
        <f>F12</f>
        <v>k.ú. Trnava, p.č. 8812/6, 8812/1</v>
      </c>
      <c r="G123" s="29"/>
      <c r="H123" s="29"/>
      <c r="I123" s="99" t="s">
        <v>21</v>
      </c>
      <c r="J123" s="52" t="str">
        <f>IF(J12="","",J12)</f>
        <v>17.4.2020</v>
      </c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>
      <c r="A124" s="29"/>
      <c r="B124" s="30"/>
      <c r="C124" s="29"/>
      <c r="D124" s="29"/>
      <c r="E124" s="29"/>
      <c r="F124" s="29"/>
      <c r="G124" s="29"/>
      <c r="H124" s="29"/>
      <c r="I124" s="98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2" customHeight="1">
      <c r="A125" s="29"/>
      <c r="B125" s="30"/>
      <c r="C125" s="24" t="s">
        <v>23</v>
      </c>
      <c r="D125" s="29"/>
      <c r="E125" s="29"/>
      <c r="F125" s="22" t="str">
        <f>E15</f>
        <v>Mesto Trnava, Hlavná 1, 91771 Trnava</v>
      </c>
      <c r="G125" s="29"/>
      <c r="H125" s="29"/>
      <c r="I125" s="99" t="s">
        <v>29</v>
      </c>
      <c r="J125" s="27" t="str">
        <f>E21</f>
        <v>X PROJEKT, s.r.o.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4" t="s">
        <v>27</v>
      </c>
      <c r="D126" s="29"/>
      <c r="E126" s="29"/>
      <c r="F126" s="22" t="str">
        <f>IF(E18="","",E18)</f>
        <v>Vyplň údaj</v>
      </c>
      <c r="G126" s="29"/>
      <c r="H126" s="29"/>
      <c r="I126" s="99" t="s">
        <v>34</v>
      </c>
      <c r="J126" s="27" t="str">
        <f>E24</f>
        <v xml:space="preserve"> ext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98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38"/>
      <c r="B128" s="139"/>
      <c r="C128" s="140" t="s">
        <v>145</v>
      </c>
      <c r="D128" s="141" t="s">
        <v>63</v>
      </c>
      <c r="E128" s="141" t="s">
        <v>59</v>
      </c>
      <c r="F128" s="141" t="s">
        <v>60</v>
      </c>
      <c r="G128" s="141" t="s">
        <v>146</v>
      </c>
      <c r="H128" s="141" t="s">
        <v>147</v>
      </c>
      <c r="I128" s="142" t="s">
        <v>148</v>
      </c>
      <c r="J128" s="143" t="s">
        <v>131</v>
      </c>
      <c r="K128" s="144" t="s">
        <v>149</v>
      </c>
      <c r="L128" s="248" t="s">
        <v>2590</v>
      </c>
      <c r="M128" s="60" t="s">
        <v>1</v>
      </c>
      <c r="N128" s="60" t="s">
        <v>42</v>
      </c>
      <c r="O128" s="60" t="s">
        <v>150</v>
      </c>
      <c r="P128" s="60" t="s">
        <v>151</v>
      </c>
      <c r="Q128" s="60" t="s">
        <v>152</v>
      </c>
      <c r="R128" s="60" t="s">
        <v>153</v>
      </c>
      <c r="S128" s="60" t="s">
        <v>154</v>
      </c>
      <c r="T128" s="61" t="s">
        <v>155</v>
      </c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</row>
    <row r="129" spans="1:65" s="2" customFormat="1" ht="22.9" customHeight="1">
      <c r="A129" s="29"/>
      <c r="B129" s="30"/>
      <c r="C129" s="66" t="s">
        <v>132</v>
      </c>
      <c r="D129" s="29"/>
      <c r="E129" s="29"/>
      <c r="F129" s="29"/>
      <c r="G129" s="29"/>
      <c r="H129" s="29"/>
      <c r="I129" s="98"/>
      <c r="J129" s="146">
        <f>BK129</f>
        <v>0</v>
      </c>
      <c r="K129" s="29"/>
      <c r="L129" s="30"/>
      <c r="M129" s="62"/>
      <c r="N129" s="53"/>
      <c r="O129" s="63"/>
      <c r="P129" s="147">
        <f>P130+P208+P366</f>
        <v>0</v>
      </c>
      <c r="Q129" s="63"/>
      <c r="R129" s="147">
        <f>R130+R208+R366</f>
        <v>39.40645155</v>
      </c>
      <c r="S129" s="63"/>
      <c r="T129" s="148">
        <f>T130+T208+T366</f>
        <v>26.916460000000001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77</v>
      </c>
      <c r="AU129" s="14" t="s">
        <v>133</v>
      </c>
      <c r="BK129" s="149">
        <f>BK130+BK208+BK366</f>
        <v>0</v>
      </c>
    </row>
    <row r="130" spans="1:65" s="12" customFormat="1" ht="25.9" customHeight="1">
      <c r="B130" s="150"/>
      <c r="D130" s="151" t="s">
        <v>77</v>
      </c>
      <c r="E130" s="152" t="s">
        <v>156</v>
      </c>
      <c r="F130" s="152" t="s">
        <v>1458</v>
      </c>
      <c r="I130" s="153"/>
      <c r="J130" s="154">
        <f>BK130</f>
        <v>0</v>
      </c>
      <c r="L130" s="150"/>
      <c r="M130" s="155"/>
      <c r="N130" s="156"/>
      <c r="O130" s="156"/>
      <c r="P130" s="157">
        <f>P131+P144+P147+P149+P195+P206</f>
        <v>0</v>
      </c>
      <c r="Q130" s="156"/>
      <c r="R130" s="157">
        <f>R131+R144+R147+R149+R195+R206</f>
        <v>28.847569959999998</v>
      </c>
      <c r="S130" s="156"/>
      <c r="T130" s="158">
        <f>T131+T144+T147+T149+T195+T206</f>
        <v>25.93</v>
      </c>
      <c r="AR130" s="151" t="s">
        <v>85</v>
      </c>
      <c r="AT130" s="159" t="s">
        <v>77</v>
      </c>
      <c r="AU130" s="159" t="s">
        <v>78</v>
      </c>
      <c r="AY130" s="151" t="s">
        <v>158</v>
      </c>
      <c r="BK130" s="160">
        <f>BK131+BK144+BK147+BK149+BK195+BK206</f>
        <v>0</v>
      </c>
    </row>
    <row r="131" spans="1:65" s="12" customFormat="1" ht="22.9" customHeight="1">
      <c r="B131" s="150"/>
      <c r="D131" s="151" t="s">
        <v>77</v>
      </c>
      <c r="E131" s="161" t="s">
        <v>85</v>
      </c>
      <c r="F131" s="161" t="s">
        <v>1459</v>
      </c>
      <c r="I131" s="153"/>
      <c r="J131" s="162">
        <f>BK131</f>
        <v>0</v>
      </c>
      <c r="L131" s="150"/>
      <c r="M131" s="155"/>
      <c r="N131" s="156"/>
      <c r="O131" s="156"/>
      <c r="P131" s="157">
        <f>SUM(P132:P143)</f>
        <v>0</v>
      </c>
      <c r="Q131" s="156"/>
      <c r="R131" s="157">
        <f>SUM(R132:R143)</f>
        <v>6.8609999999999998</v>
      </c>
      <c r="S131" s="156"/>
      <c r="T131" s="158">
        <f>SUM(T132:T143)</f>
        <v>0</v>
      </c>
      <c r="AR131" s="151" t="s">
        <v>85</v>
      </c>
      <c r="AT131" s="159" t="s">
        <v>77</v>
      </c>
      <c r="AU131" s="159" t="s">
        <v>85</v>
      </c>
      <c r="AY131" s="151" t="s">
        <v>158</v>
      </c>
      <c r="BK131" s="160">
        <f>SUM(BK132:BK143)</f>
        <v>0</v>
      </c>
    </row>
    <row r="132" spans="1:65" s="2" customFormat="1" ht="21.75" customHeight="1">
      <c r="A132" s="29"/>
      <c r="B132" s="163"/>
      <c r="C132" s="164" t="s">
        <v>85</v>
      </c>
      <c r="D132" s="164" t="s">
        <v>160</v>
      </c>
      <c r="E132" s="165" t="s">
        <v>1460</v>
      </c>
      <c r="F132" s="166" t="s">
        <v>1461</v>
      </c>
      <c r="G132" s="167" t="s">
        <v>168</v>
      </c>
      <c r="H132" s="168">
        <v>30</v>
      </c>
      <c r="I132" s="169"/>
      <c r="J132" s="170">
        <f t="shared" ref="J132:J143" si="0">ROUND(I132*H132,2)</f>
        <v>0</v>
      </c>
      <c r="K132" s="249"/>
      <c r="L132" s="251"/>
      <c r="M132" s="250" t="s">
        <v>1</v>
      </c>
      <c r="N132" s="173" t="s">
        <v>44</v>
      </c>
      <c r="O132" s="55"/>
      <c r="P132" s="174">
        <f t="shared" ref="P132:P143" si="1">O132*H132</f>
        <v>0</v>
      </c>
      <c r="Q132" s="174">
        <v>0</v>
      </c>
      <c r="R132" s="174">
        <f t="shared" ref="R132:R143" si="2">Q132*H132</f>
        <v>0</v>
      </c>
      <c r="S132" s="174">
        <v>0</v>
      </c>
      <c r="T132" s="175">
        <f t="shared" ref="T132:T143" si="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6" t="s">
        <v>164</v>
      </c>
      <c r="AT132" s="176" t="s">
        <v>160</v>
      </c>
      <c r="AU132" s="176" t="s">
        <v>91</v>
      </c>
      <c r="AY132" s="14" t="s">
        <v>158</v>
      </c>
      <c r="BE132" s="177">
        <f t="shared" ref="BE132:BE143" si="4">IF(N132="základná",J132,0)</f>
        <v>0</v>
      </c>
      <c r="BF132" s="177">
        <f t="shared" ref="BF132:BF143" si="5">IF(N132="znížená",J132,0)</f>
        <v>0</v>
      </c>
      <c r="BG132" s="177">
        <f t="shared" ref="BG132:BG143" si="6">IF(N132="zákl. prenesená",J132,0)</f>
        <v>0</v>
      </c>
      <c r="BH132" s="177">
        <f t="shared" ref="BH132:BH143" si="7">IF(N132="zníž. prenesená",J132,0)</f>
        <v>0</v>
      </c>
      <c r="BI132" s="177">
        <f t="shared" ref="BI132:BI143" si="8">IF(N132="nulová",J132,0)</f>
        <v>0</v>
      </c>
      <c r="BJ132" s="14" t="s">
        <v>91</v>
      </c>
      <c r="BK132" s="177">
        <f t="shared" ref="BK132:BK143" si="9">ROUND(I132*H132,2)</f>
        <v>0</v>
      </c>
      <c r="BL132" s="14" t="s">
        <v>164</v>
      </c>
      <c r="BM132" s="176" t="s">
        <v>1462</v>
      </c>
    </row>
    <row r="133" spans="1:65" s="2" customFormat="1" ht="33" customHeight="1">
      <c r="A133" s="29"/>
      <c r="B133" s="163"/>
      <c r="C133" s="164" t="s">
        <v>91</v>
      </c>
      <c r="D133" s="164" t="s">
        <v>160</v>
      </c>
      <c r="E133" s="165" t="s">
        <v>1463</v>
      </c>
      <c r="F133" s="166" t="s">
        <v>1464</v>
      </c>
      <c r="G133" s="167" t="s">
        <v>168</v>
      </c>
      <c r="H133" s="168">
        <v>9</v>
      </c>
      <c r="I133" s="169"/>
      <c r="J133" s="170">
        <f t="shared" si="0"/>
        <v>0</v>
      </c>
      <c r="K133" s="249"/>
      <c r="L133" s="251"/>
      <c r="M133" s="250" t="s">
        <v>1</v>
      </c>
      <c r="N133" s="173" t="s">
        <v>44</v>
      </c>
      <c r="O133" s="55"/>
      <c r="P133" s="174">
        <f t="shared" si="1"/>
        <v>0</v>
      </c>
      <c r="Q133" s="174">
        <v>0</v>
      </c>
      <c r="R133" s="174">
        <f t="shared" si="2"/>
        <v>0</v>
      </c>
      <c r="S133" s="174">
        <v>0</v>
      </c>
      <c r="T133" s="175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6" t="s">
        <v>164</v>
      </c>
      <c r="AT133" s="176" t="s">
        <v>160</v>
      </c>
      <c r="AU133" s="176" t="s">
        <v>91</v>
      </c>
      <c r="AY133" s="14" t="s">
        <v>158</v>
      </c>
      <c r="BE133" s="177">
        <f t="shared" si="4"/>
        <v>0</v>
      </c>
      <c r="BF133" s="177">
        <f t="shared" si="5"/>
        <v>0</v>
      </c>
      <c r="BG133" s="177">
        <f t="shared" si="6"/>
        <v>0</v>
      </c>
      <c r="BH133" s="177">
        <f t="shared" si="7"/>
        <v>0</v>
      </c>
      <c r="BI133" s="177">
        <f t="shared" si="8"/>
        <v>0</v>
      </c>
      <c r="BJ133" s="14" t="s">
        <v>91</v>
      </c>
      <c r="BK133" s="177">
        <f t="shared" si="9"/>
        <v>0</v>
      </c>
      <c r="BL133" s="14" t="s">
        <v>164</v>
      </c>
      <c r="BM133" s="176" t="s">
        <v>1465</v>
      </c>
    </row>
    <row r="134" spans="1:65" s="2" customFormat="1" ht="16.5" customHeight="1">
      <c r="A134" s="29"/>
      <c r="B134" s="163"/>
      <c r="C134" s="164" t="s">
        <v>170</v>
      </c>
      <c r="D134" s="164" t="s">
        <v>160</v>
      </c>
      <c r="E134" s="165" t="s">
        <v>1466</v>
      </c>
      <c r="F134" s="166" t="s">
        <v>1467</v>
      </c>
      <c r="G134" s="167" t="s">
        <v>168</v>
      </c>
      <c r="H134" s="168">
        <v>7.1289999999999996</v>
      </c>
      <c r="I134" s="169"/>
      <c r="J134" s="170">
        <f t="shared" si="0"/>
        <v>0</v>
      </c>
      <c r="K134" s="249"/>
      <c r="L134" s="251"/>
      <c r="M134" s="250" t="s">
        <v>1</v>
      </c>
      <c r="N134" s="173" t="s">
        <v>44</v>
      </c>
      <c r="O134" s="55"/>
      <c r="P134" s="174">
        <f t="shared" si="1"/>
        <v>0</v>
      </c>
      <c r="Q134" s="174">
        <v>0</v>
      </c>
      <c r="R134" s="174">
        <f t="shared" si="2"/>
        <v>0</v>
      </c>
      <c r="S134" s="174">
        <v>0</v>
      </c>
      <c r="T134" s="175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6" t="s">
        <v>164</v>
      </c>
      <c r="AT134" s="176" t="s">
        <v>160</v>
      </c>
      <c r="AU134" s="176" t="s">
        <v>91</v>
      </c>
      <c r="AY134" s="14" t="s">
        <v>158</v>
      </c>
      <c r="BE134" s="177">
        <f t="shared" si="4"/>
        <v>0</v>
      </c>
      <c r="BF134" s="177">
        <f t="shared" si="5"/>
        <v>0</v>
      </c>
      <c r="BG134" s="177">
        <f t="shared" si="6"/>
        <v>0</v>
      </c>
      <c r="BH134" s="177">
        <f t="shared" si="7"/>
        <v>0</v>
      </c>
      <c r="BI134" s="177">
        <f t="shared" si="8"/>
        <v>0</v>
      </c>
      <c r="BJ134" s="14" t="s">
        <v>91</v>
      </c>
      <c r="BK134" s="177">
        <f t="shared" si="9"/>
        <v>0</v>
      </c>
      <c r="BL134" s="14" t="s">
        <v>164</v>
      </c>
      <c r="BM134" s="176" t="s">
        <v>1468</v>
      </c>
    </row>
    <row r="135" spans="1:65" s="2" customFormat="1" ht="16.5" customHeight="1">
      <c r="A135" s="29"/>
      <c r="B135" s="163"/>
      <c r="C135" s="164" t="s">
        <v>164</v>
      </c>
      <c r="D135" s="164" t="s">
        <v>160</v>
      </c>
      <c r="E135" s="165" t="s">
        <v>1469</v>
      </c>
      <c r="F135" s="166" t="s">
        <v>1470</v>
      </c>
      <c r="G135" s="167" t="s">
        <v>168</v>
      </c>
      <c r="H135" s="168">
        <v>2.1389999999999998</v>
      </c>
      <c r="I135" s="169"/>
      <c r="J135" s="170">
        <f t="shared" si="0"/>
        <v>0</v>
      </c>
      <c r="K135" s="249"/>
      <c r="L135" s="251"/>
      <c r="M135" s="250" t="s">
        <v>1</v>
      </c>
      <c r="N135" s="173" t="s">
        <v>44</v>
      </c>
      <c r="O135" s="55"/>
      <c r="P135" s="174">
        <f t="shared" si="1"/>
        <v>0</v>
      </c>
      <c r="Q135" s="174">
        <v>0</v>
      </c>
      <c r="R135" s="174">
        <f t="shared" si="2"/>
        <v>0</v>
      </c>
      <c r="S135" s="174">
        <v>0</v>
      </c>
      <c r="T135" s="175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6" t="s">
        <v>164</v>
      </c>
      <c r="AT135" s="176" t="s">
        <v>160</v>
      </c>
      <c r="AU135" s="176" t="s">
        <v>91</v>
      </c>
      <c r="AY135" s="14" t="s">
        <v>158</v>
      </c>
      <c r="BE135" s="177">
        <f t="shared" si="4"/>
        <v>0</v>
      </c>
      <c r="BF135" s="177">
        <f t="shared" si="5"/>
        <v>0</v>
      </c>
      <c r="BG135" s="177">
        <f t="shared" si="6"/>
        <v>0</v>
      </c>
      <c r="BH135" s="177">
        <f t="shared" si="7"/>
        <v>0</v>
      </c>
      <c r="BI135" s="177">
        <f t="shared" si="8"/>
        <v>0</v>
      </c>
      <c r="BJ135" s="14" t="s">
        <v>91</v>
      </c>
      <c r="BK135" s="177">
        <f t="shared" si="9"/>
        <v>0</v>
      </c>
      <c r="BL135" s="14" t="s">
        <v>164</v>
      </c>
      <c r="BM135" s="176" t="s">
        <v>1471</v>
      </c>
    </row>
    <row r="136" spans="1:65" s="2" customFormat="1" ht="21.75" customHeight="1">
      <c r="A136" s="29"/>
      <c r="B136" s="163"/>
      <c r="C136" s="164" t="s">
        <v>177</v>
      </c>
      <c r="D136" s="164" t="s">
        <v>160</v>
      </c>
      <c r="E136" s="165" t="s">
        <v>1472</v>
      </c>
      <c r="F136" s="166" t="s">
        <v>1473</v>
      </c>
      <c r="G136" s="167" t="s">
        <v>168</v>
      </c>
      <c r="H136" s="168">
        <v>14.33</v>
      </c>
      <c r="I136" s="169"/>
      <c r="J136" s="170">
        <f t="shared" si="0"/>
        <v>0</v>
      </c>
      <c r="K136" s="249"/>
      <c r="L136" s="251"/>
      <c r="M136" s="250" t="s">
        <v>1</v>
      </c>
      <c r="N136" s="173" t="s">
        <v>44</v>
      </c>
      <c r="O136" s="55"/>
      <c r="P136" s="174">
        <f t="shared" si="1"/>
        <v>0</v>
      </c>
      <c r="Q136" s="174">
        <v>0</v>
      </c>
      <c r="R136" s="174">
        <f t="shared" si="2"/>
        <v>0</v>
      </c>
      <c r="S136" s="174">
        <v>0</v>
      </c>
      <c r="T136" s="175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6" t="s">
        <v>164</v>
      </c>
      <c r="AT136" s="176" t="s">
        <v>160</v>
      </c>
      <c r="AU136" s="176" t="s">
        <v>91</v>
      </c>
      <c r="AY136" s="14" t="s">
        <v>158</v>
      </c>
      <c r="BE136" s="177">
        <f t="shared" si="4"/>
        <v>0</v>
      </c>
      <c r="BF136" s="177">
        <f t="shared" si="5"/>
        <v>0</v>
      </c>
      <c r="BG136" s="177">
        <f t="shared" si="6"/>
        <v>0</v>
      </c>
      <c r="BH136" s="177">
        <f t="shared" si="7"/>
        <v>0</v>
      </c>
      <c r="BI136" s="177">
        <f t="shared" si="8"/>
        <v>0</v>
      </c>
      <c r="BJ136" s="14" t="s">
        <v>91</v>
      </c>
      <c r="BK136" s="177">
        <f t="shared" si="9"/>
        <v>0</v>
      </c>
      <c r="BL136" s="14" t="s">
        <v>164</v>
      </c>
      <c r="BM136" s="176" t="s">
        <v>1474</v>
      </c>
    </row>
    <row r="137" spans="1:65" s="2" customFormat="1" ht="33" customHeight="1">
      <c r="A137" s="29"/>
      <c r="B137" s="163"/>
      <c r="C137" s="164" t="s">
        <v>181</v>
      </c>
      <c r="D137" s="164" t="s">
        <v>160</v>
      </c>
      <c r="E137" s="165" t="s">
        <v>1475</v>
      </c>
      <c r="F137" s="166" t="s">
        <v>1476</v>
      </c>
      <c r="G137" s="167" t="s">
        <v>168</v>
      </c>
      <c r="H137" s="168">
        <v>57.32</v>
      </c>
      <c r="I137" s="169"/>
      <c r="J137" s="170">
        <f t="shared" si="0"/>
        <v>0</v>
      </c>
      <c r="K137" s="249"/>
      <c r="L137" s="251"/>
      <c r="M137" s="250" t="s">
        <v>1</v>
      </c>
      <c r="N137" s="173" t="s">
        <v>44</v>
      </c>
      <c r="O137" s="55"/>
      <c r="P137" s="174">
        <f t="shared" si="1"/>
        <v>0</v>
      </c>
      <c r="Q137" s="174">
        <v>0</v>
      </c>
      <c r="R137" s="174">
        <f t="shared" si="2"/>
        <v>0</v>
      </c>
      <c r="S137" s="174">
        <v>0</v>
      </c>
      <c r="T137" s="175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6" t="s">
        <v>164</v>
      </c>
      <c r="AT137" s="176" t="s">
        <v>160</v>
      </c>
      <c r="AU137" s="176" t="s">
        <v>91</v>
      </c>
      <c r="AY137" s="14" t="s">
        <v>158</v>
      </c>
      <c r="BE137" s="177">
        <f t="shared" si="4"/>
        <v>0</v>
      </c>
      <c r="BF137" s="177">
        <f t="shared" si="5"/>
        <v>0</v>
      </c>
      <c r="BG137" s="177">
        <f t="shared" si="6"/>
        <v>0</v>
      </c>
      <c r="BH137" s="177">
        <f t="shared" si="7"/>
        <v>0</v>
      </c>
      <c r="BI137" s="177">
        <f t="shared" si="8"/>
        <v>0</v>
      </c>
      <c r="BJ137" s="14" t="s">
        <v>91</v>
      </c>
      <c r="BK137" s="177">
        <f t="shared" si="9"/>
        <v>0</v>
      </c>
      <c r="BL137" s="14" t="s">
        <v>164</v>
      </c>
      <c r="BM137" s="176" t="s">
        <v>1477</v>
      </c>
    </row>
    <row r="138" spans="1:65" s="2" customFormat="1" ht="16.5" customHeight="1">
      <c r="A138" s="29"/>
      <c r="B138" s="163"/>
      <c r="C138" s="164" t="s">
        <v>185</v>
      </c>
      <c r="D138" s="164" t="s">
        <v>160</v>
      </c>
      <c r="E138" s="165" t="s">
        <v>1478</v>
      </c>
      <c r="F138" s="166" t="s">
        <v>1479</v>
      </c>
      <c r="G138" s="167" t="s">
        <v>168</v>
      </c>
      <c r="H138" s="168">
        <v>14.33</v>
      </c>
      <c r="I138" s="169"/>
      <c r="J138" s="170">
        <f t="shared" si="0"/>
        <v>0</v>
      </c>
      <c r="K138" s="249"/>
      <c r="L138" s="251"/>
      <c r="M138" s="250" t="s">
        <v>1</v>
      </c>
      <c r="N138" s="173" t="s">
        <v>44</v>
      </c>
      <c r="O138" s="55"/>
      <c r="P138" s="174">
        <f t="shared" si="1"/>
        <v>0</v>
      </c>
      <c r="Q138" s="174">
        <v>0</v>
      </c>
      <c r="R138" s="174">
        <f t="shared" si="2"/>
        <v>0</v>
      </c>
      <c r="S138" s="174">
        <v>0</v>
      </c>
      <c r="T138" s="175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6" t="s">
        <v>164</v>
      </c>
      <c r="AT138" s="176" t="s">
        <v>160</v>
      </c>
      <c r="AU138" s="176" t="s">
        <v>91</v>
      </c>
      <c r="AY138" s="14" t="s">
        <v>158</v>
      </c>
      <c r="BE138" s="177">
        <f t="shared" si="4"/>
        <v>0</v>
      </c>
      <c r="BF138" s="177">
        <f t="shared" si="5"/>
        <v>0</v>
      </c>
      <c r="BG138" s="177">
        <f t="shared" si="6"/>
        <v>0</v>
      </c>
      <c r="BH138" s="177">
        <f t="shared" si="7"/>
        <v>0</v>
      </c>
      <c r="BI138" s="177">
        <f t="shared" si="8"/>
        <v>0</v>
      </c>
      <c r="BJ138" s="14" t="s">
        <v>91</v>
      </c>
      <c r="BK138" s="177">
        <f t="shared" si="9"/>
        <v>0</v>
      </c>
      <c r="BL138" s="14" t="s">
        <v>164</v>
      </c>
      <c r="BM138" s="176" t="s">
        <v>1480</v>
      </c>
    </row>
    <row r="139" spans="1:65" s="2" customFormat="1" ht="16.5" customHeight="1">
      <c r="A139" s="29"/>
      <c r="B139" s="163"/>
      <c r="C139" s="164" t="s">
        <v>189</v>
      </c>
      <c r="D139" s="164" t="s">
        <v>160</v>
      </c>
      <c r="E139" s="165" t="s">
        <v>1481</v>
      </c>
      <c r="F139" s="166" t="s">
        <v>1482</v>
      </c>
      <c r="G139" s="167" t="s">
        <v>168</v>
      </c>
      <c r="H139" s="168">
        <v>14.33</v>
      </c>
      <c r="I139" s="169"/>
      <c r="J139" s="170">
        <f t="shared" si="0"/>
        <v>0</v>
      </c>
      <c r="K139" s="249"/>
      <c r="L139" s="251"/>
      <c r="M139" s="250" t="s">
        <v>1</v>
      </c>
      <c r="N139" s="173" t="s">
        <v>44</v>
      </c>
      <c r="O139" s="55"/>
      <c r="P139" s="174">
        <f t="shared" si="1"/>
        <v>0</v>
      </c>
      <c r="Q139" s="174">
        <v>0</v>
      </c>
      <c r="R139" s="174">
        <f t="shared" si="2"/>
        <v>0</v>
      </c>
      <c r="S139" s="174">
        <v>0</v>
      </c>
      <c r="T139" s="175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6" t="s">
        <v>164</v>
      </c>
      <c r="AT139" s="176" t="s">
        <v>160</v>
      </c>
      <c r="AU139" s="176" t="s">
        <v>91</v>
      </c>
      <c r="AY139" s="14" t="s">
        <v>158</v>
      </c>
      <c r="BE139" s="177">
        <f t="shared" si="4"/>
        <v>0</v>
      </c>
      <c r="BF139" s="177">
        <f t="shared" si="5"/>
        <v>0</v>
      </c>
      <c r="BG139" s="177">
        <f t="shared" si="6"/>
        <v>0</v>
      </c>
      <c r="BH139" s="177">
        <f t="shared" si="7"/>
        <v>0</v>
      </c>
      <c r="BI139" s="177">
        <f t="shared" si="8"/>
        <v>0</v>
      </c>
      <c r="BJ139" s="14" t="s">
        <v>91</v>
      </c>
      <c r="BK139" s="177">
        <f t="shared" si="9"/>
        <v>0</v>
      </c>
      <c r="BL139" s="14" t="s">
        <v>164</v>
      </c>
      <c r="BM139" s="176" t="s">
        <v>1483</v>
      </c>
    </row>
    <row r="140" spans="1:65" s="2" customFormat="1" ht="21.75" customHeight="1">
      <c r="A140" s="29"/>
      <c r="B140" s="163"/>
      <c r="C140" s="164" t="s">
        <v>194</v>
      </c>
      <c r="D140" s="164" t="s">
        <v>160</v>
      </c>
      <c r="E140" s="165" t="s">
        <v>190</v>
      </c>
      <c r="F140" s="166" t="s">
        <v>191</v>
      </c>
      <c r="G140" s="167" t="s">
        <v>192</v>
      </c>
      <c r="H140" s="168">
        <v>12.8</v>
      </c>
      <c r="I140" s="169"/>
      <c r="J140" s="170">
        <f t="shared" si="0"/>
        <v>0</v>
      </c>
      <c r="K140" s="249"/>
      <c r="L140" s="251"/>
      <c r="M140" s="250" t="s">
        <v>1</v>
      </c>
      <c r="N140" s="173" t="s">
        <v>44</v>
      </c>
      <c r="O140" s="55"/>
      <c r="P140" s="174">
        <f t="shared" si="1"/>
        <v>0</v>
      </c>
      <c r="Q140" s="174">
        <v>0</v>
      </c>
      <c r="R140" s="174">
        <f t="shared" si="2"/>
        <v>0</v>
      </c>
      <c r="S140" s="174">
        <v>0</v>
      </c>
      <c r="T140" s="175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6" t="s">
        <v>164</v>
      </c>
      <c r="AT140" s="176" t="s">
        <v>160</v>
      </c>
      <c r="AU140" s="176" t="s">
        <v>91</v>
      </c>
      <c r="AY140" s="14" t="s">
        <v>158</v>
      </c>
      <c r="BE140" s="177">
        <f t="shared" si="4"/>
        <v>0</v>
      </c>
      <c r="BF140" s="177">
        <f t="shared" si="5"/>
        <v>0</v>
      </c>
      <c r="BG140" s="177">
        <f t="shared" si="6"/>
        <v>0</v>
      </c>
      <c r="BH140" s="177">
        <f t="shared" si="7"/>
        <v>0</v>
      </c>
      <c r="BI140" s="177">
        <f t="shared" si="8"/>
        <v>0</v>
      </c>
      <c r="BJ140" s="14" t="s">
        <v>91</v>
      </c>
      <c r="BK140" s="177">
        <f t="shared" si="9"/>
        <v>0</v>
      </c>
      <c r="BL140" s="14" t="s">
        <v>164</v>
      </c>
      <c r="BM140" s="176" t="s">
        <v>1484</v>
      </c>
    </row>
    <row r="141" spans="1:65" s="2" customFormat="1" ht="21.75" customHeight="1">
      <c r="A141" s="29"/>
      <c r="B141" s="163"/>
      <c r="C141" s="164" t="s">
        <v>199</v>
      </c>
      <c r="D141" s="164" t="s">
        <v>160</v>
      </c>
      <c r="E141" s="165" t="s">
        <v>1485</v>
      </c>
      <c r="F141" s="166" t="s">
        <v>1486</v>
      </c>
      <c r="G141" s="167" t="s">
        <v>168</v>
      </c>
      <c r="H141" s="168">
        <v>22.8</v>
      </c>
      <c r="I141" s="169"/>
      <c r="J141" s="170">
        <f t="shared" si="0"/>
        <v>0</v>
      </c>
      <c r="K141" s="249"/>
      <c r="L141" s="251"/>
      <c r="M141" s="250" t="s">
        <v>1</v>
      </c>
      <c r="N141" s="173" t="s">
        <v>44</v>
      </c>
      <c r="O141" s="55"/>
      <c r="P141" s="174">
        <f t="shared" si="1"/>
        <v>0</v>
      </c>
      <c r="Q141" s="174">
        <v>0</v>
      </c>
      <c r="R141" s="174">
        <f t="shared" si="2"/>
        <v>0</v>
      </c>
      <c r="S141" s="174">
        <v>0</v>
      </c>
      <c r="T141" s="175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6" t="s">
        <v>164</v>
      </c>
      <c r="AT141" s="176" t="s">
        <v>160</v>
      </c>
      <c r="AU141" s="176" t="s">
        <v>91</v>
      </c>
      <c r="AY141" s="14" t="s">
        <v>158</v>
      </c>
      <c r="BE141" s="177">
        <f t="shared" si="4"/>
        <v>0</v>
      </c>
      <c r="BF141" s="177">
        <f t="shared" si="5"/>
        <v>0</v>
      </c>
      <c r="BG141" s="177">
        <f t="shared" si="6"/>
        <v>0</v>
      </c>
      <c r="BH141" s="177">
        <f t="shared" si="7"/>
        <v>0</v>
      </c>
      <c r="BI141" s="177">
        <f t="shared" si="8"/>
        <v>0</v>
      </c>
      <c r="BJ141" s="14" t="s">
        <v>91</v>
      </c>
      <c r="BK141" s="177">
        <f t="shared" si="9"/>
        <v>0</v>
      </c>
      <c r="BL141" s="14" t="s">
        <v>164</v>
      </c>
      <c r="BM141" s="176" t="s">
        <v>1487</v>
      </c>
    </row>
    <row r="142" spans="1:65" s="2" customFormat="1" ht="21.75" customHeight="1">
      <c r="A142" s="29"/>
      <c r="B142" s="163"/>
      <c r="C142" s="164" t="s">
        <v>203</v>
      </c>
      <c r="D142" s="164" t="s">
        <v>160</v>
      </c>
      <c r="E142" s="165" t="s">
        <v>1488</v>
      </c>
      <c r="F142" s="166" t="s">
        <v>1489</v>
      </c>
      <c r="G142" s="167" t="s">
        <v>168</v>
      </c>
      <c r="H142" s="168">
        <v>4.32</v>
      </c>
      <c r="I142" s="169"/>
      <c r="J142" s="170">
        <f t="shared" si="0"/>
        <v>0</v>
      </c>
      <c r="K142" s="249"/>
      <c r="L142" s="251"/>
      <c r="M142" s="250" t="s">
        <v>1</v>
      </c>
      <c r="N142" s="173" t="s">
        <v>44</v>
      </c>
      <c r="O142" s="55"/>
      <c r="P142" s="174">
        <f t="shared" si="1"/>
        <v>0</v>
      </c>
      <c r="Q142" s="174">
        <v>0</v>
      </c>
      <c r="R142" s="174">
        <f t="shared" si="2"/>
        <v>0</v>
      </c>
      <c r="S142" s="174">
        <v>0</v>
      </c>
      <c r="T142" s="175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6" t="s">
        <v>164</v>
      </c>
      <c r="AT142" s="176" t="s">
        <v>160</v>
      </c>
      <c r="AU142" s="176" t="s">
        <v>91</v>
      </c>
      <c r="AY142" s="14" t="s">
        <v>158</v>
      </c>
      <c r="BE142" s="177">
        <f t="shared" si="4"/>
        <v>0</v>
      </c>
      <c r="BF142" s="177">
        <f t="shared" si="5"/>
        <v>0</v>
      </c>
      <c r="BG142" s="177">
        <f t="shared" si="6"/>
        <v>0</v>
      </c>
      <c r="BH142" s="177">
        <f t="shared" si="7"/>
        <v>0</v>
      </c>
      <c r="BI142" s="177">
        <f t="shared" si="8"/>
        <v>0</v>
      </c>
      <c r="BJ142" s="14" t="s">
        <v>91</v>
      </c>
      <c r="BK142" s="177">
        <f t="shared" si="9"/>
        <v>0</v>
      </c>
      <c r="BL142" s="14" t="s">
        <v>164</v>
      </c>
      <c r="BM142" s="176" t="s">
        <v>1490</v>
      </c>
    </row>
    <row r="143" spans="1:65" s="2" customFormat="1" ht="16.5" customHeight="1">
      <c r="A143" s="29"/>
      <c r="B143" s="163"/>
      <c r="C143" s="183" t="s">
        <v>208</v>
      </c>
      <c r="D143" s="183" t="s">
        <v>424</v>
      </c>
      <c r="E143" s="184" t="s">
        <v>1491</v>
      </c>
      <c r="F143" s="185" t="s">
        <v>1492</v>
      </c>
      <c r="G143" s="186" t="s">
        <v>192</v>
      </c>
      <c r="H143" s="187">
        <v>6.8609999999999998</v>
      </c>
      <c r="I143" s="188"/>
      <c r="J143" s="189">
        <f t="shared" si="0"/>
        <v>0</v>
      </c>
      <c r="K143" s="253"/>
      <c r="L143" s="255"/>
      <c r="M143" s="254" t="s">
        <v>1</v>
      </c>
      <c r="N143" s="193" t="s">
        <v>44</v>
      </c>
      <c r="O143" s="55"/>
      <c r="P143" s="174">
        <f t="shared" si="1"/>
        <v>0</v>
      </c>
      <c r="Q143" s="174">
        <v>1</v>
      </c>
      <c r="R143" s="174">
        <f t="shared" si="2"/>
        <v>6.8609999999999998</v>
      </c>
      <c r="S143" s="174">
        <v>0</v>
      </c>
      <c r="T143" s="175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6" t="s">
        <v>189</v>
      </c>
      <c r="AT143" s="176" t="s">
        <v>424</v>
      </c>
      <c r="AU143" s="176" t="s">
        <v>91</v>
      </c>
      <c r="AY143" s="14" t="s">
        <v>158</v>
      </c>
      <c r="BE143" s="177">
        <f t="shared" si="4"/>
        <v>0</v>
      </c>
      <c r="BF143" s="177">
        <f t="shared" si="5"/>
        <v>0</v>
      </c>
      <c r="BG143" s="177">
        <f t="shared" si="6"/>
        <v>0</v>
      </c>
      <c r="BH143" s="177">
        <f t="shared" si="7"/>
        <v>0</v>
      </c>
      <c r="BI143" s="177">
        <f t="shared" si="8"/>
        <v>0</v>
      </c>
      <c r="BJ143" s="14" t="s">
        <v>91</v>
      </c>
      <c r="BK143" s="177">
        <f t="shared" si="9"/>
        <v>0</v>
      </c>
      <c r="BL143" s="14" t="s">
        <v>164</v>
      </c>
      <c r="BM143" s="176" t="s">
        <v>1493</v>
      </c>
    </row>
    <row r="144" spans="1:65" s="12" customFormat="1" ht="22.9" customHeight="1">
      <c r="B144" s="150"/>
      <c r="D144" s="151" t="s">
        <v>77</v>
      </c>
      <c r="E144" s="161" t="s">
        <v>164</v>
      </c>
      <c r="F144" s="161" t="s">
        <v>1494</v>
      </c>
      <c r="I144" s="153"/>
      <c r="J144" s="162">
        <f>BK144</f>
        <v>0</v>
      </c>
      <c r="L144" s="150"/>
      <c r="M144" s="155"/>
      <c r="N144" s="156"/>
      <c r="O144" s="156"/>
      <c r="P144" s="157">
        <f>SUM(P145:P146)</f>
        <v>0</v>
      </c>
      <c r="Q144" s="156"/>
      <c r="R144" s="157">
        <f>SUM(R145:R146)</f>
        <v>7.6948235399999998</v>
      </c>
      <c r="S144" s="156"/>
      <c r="T144" s="158">
        <f>SUM(T145:T146)</f>
        <v>0</v>
      </c>
      <c r="AR144" s="151" t="s">
        <v>85</v>
      </c>
      <c r="AT144" s="159" t="s">
        <v>77</v>
      </c>
      <c r="AU144" s="159" t="s">
        <v>85</v>
      </c>
      <c r="AY144" s="151" t="s">
        <v>158</v>
      </c>
      <c r="BK144" s="160">
        <f>SUM(BK145:BK146)</f>
        <v>0</v>
      </c>
    </row>
    <row r="145" spans="1:65" s="2" customFormat="1" ht="33" customHeight="1">
      <c r="A145" s="29"/>
      <c r="B145" s="163"/>
      <c r="C145" s="164" t="s">
        <v>212</v>
      </c>
      <c r="D145" s="164" t="s">
        <v>160</v>
      </c>
      <c r="E145" s="165" t="s">
        <v>1495</v>
      </c>
      <c r="F145" s="166" t="s">
        <v>1496</v>
      </c>
      <c r="G145" s="167" t="s">
        <v>168</v>
      </c>
      <c r="H145" s="168">
        <v>2.88</v>
      </c>
      <c r="I145" s="169"/>
      <c r="J145" s="170">
        <f>ROUND(I145*H145,2)</f>
        <v>0</v>
      </c>
      <c r="K145" s="249"/>
      <c r="L145" s="251"/>
      <c r="M145" s="250" t="s">
        <v>1</v>
      </c>
      <c r="N145" s="173" t="s">
        <v>44</v>
      </c>
      <c r="O145" s="55"/>
      <c r="P145" s="174">
        <f>O145*H145</f>
        <v>0</v>
      </c>
      <c r="Q145" s="174">
        <v>1.8907700000000001</v>
      </c>
      <c r="R145" s="174">
        <f>Q145*H145</f>
        <v>5.4454175999999999</v>
      </c>
      <c r="S145" s="174">
        <v>0</v>
      </c>
      <c r="T145" s="17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6" t="s">
        <v>164</v>
      </c>
      <c r="AT145" s="176" t="s">
        <v>160</v>
      </c>
      <c r="AU145" s="176" t="s">
        <v>91</v>
      </c>
      <c r="AY145" s="14" t="s">
        <v>158</v>
      </c>
      <c r="BE145" s="177">
        <f>IF(N145="základná",J145,0)</f>
        <v>0</v>
      </c>
      <c r="BF145" s="177">
        <f>IF(N145="znížená",J145,0)</f>
        <v>0</v>
      </c>
      <c r="BG145" s="177">
        <f>IF(N145="zákl. prenesená",J145,0)</f>
        <v>0</v>
      </c>
      <c r="BH145" s="177">
        <f>IF(N145="zníž. prenesená",J145,0)</f>
        <v>0</v>
      </c>
      <c r="BI145" s="177">
        <f>IF(N145="nulová",J145,0)</f>
        <v>0</v>
      </c>
      <c r="BJ145" s="14" t="s">
        <v>91</v>
      </c>
      <c r="BK145" s="177">
        <f>ROUND(I145*H145,2)</f>
        <v>0</v>
      </c>
      <c r="BL145" s="14" t="s">
        <v>164</v>
      </c>
      <c r="BM145" s="176" t="s">
        <v>1497</v>
      </c>
    </row>
    <row r="146" spans="1:65" s="2" customFormat="1" ht="21.75" customHeight="1">
      <c r="A146" s="29"/>
      <c r="B146" s="163"/>
      <c r="C146" s="164" t="s">
        <v>216</v>
      </c>
      <c r="D146" s="164" t="s">
        <v>160</v>
      </c>
      <c r="E146" s="165" t="s">
        <v>1498</v>
      </c>
      <c r="F146" s="166" t="s">
        <v>1499</v>
      </c>
      <c r="G146" s="167" t="s">
        <v>168</v>
      </c>
      <c r="H146" s="168">
        <v>1.0209999999999999</v>
      </c>
      <c r="I146" s="169"/>
      <c r="J146" s="170">
        <f>ROUND(I146*H146,2)</f>
        <v>0</v>
      </c>
      <c r="K146" s="249"/>
      <c r="L146" s="251"/>
      <c r="M146" s="250" t="s">
        <v>1</v>
      </c>
      <c r="N146" s="173" t="s">
        <v>44</v>
      </c>
      <c r="O146" s="55"/>
      <c r="P146" s="174">
        <f>O146*H146</f>
        <v>0</v>
      </c>
      <c r="Q146" s="174">
        <v>2.2031399999999999</v>
      </c>
      <c r="R146" s="174">
        <f>Q146*H146</f>
        <v>2.2494059399999995</v>
      </c>
      <c r="S146" s="174">
        <v>0</v>
      </c>
      <c r="T146" s="17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6" t="s">
        <v>164</v>
      </c>
      <c r="AT146" s="176" t="s">
        <v>160</v>
      </c>
      <c r="AU146" s="176" t="s">
        <v>91</v>
      </c>
      <c r="AY146" s="14" t="s">
        <v>158</v>
      </c>
      <c r="BE146" s="177">
        <f>IF(N146="základná",J146,0)</f>
        <v>0</v>
      </c>
      <c r="BF146" s="177">
        <f>IF(N146="znížená",J146,0)</f>
        <v>0</v>
      </c>
      <c r="BG146" s="177">
        <f>IF(N146="zákl. prenesená",J146,0)</f>
        <v>0</v>
      </c>
      <c r="BH146" s="177">
        <f>IF(N146="zníž. prenesená",J146,0)</f>
        <v>0</v>
      </c>
      <c r="BI146" s="177">
        <f>IF(N146="nulová",J146,0)</f>
        <v>0</v>
      </c>
      <c r="BJ146" s="14" t="s">
        <v>91</v>
      </c>
      <c r="BK146" s="177">
        <f>ROUND(I146*H146,2)</f>
        <v>0</v>
      </c>
      <c r="BL146" s="14" t="s">
        <v>164</v>
      </c>
      <c r="BM146" s="176" t="s">
        <v>1500</v>
      </c>
    </row>
    <row r="147" spans="1:65" s="12" customFormat="1" ht="22.9" customHeight="1">
      <c r="B147" s="150"/>
      <c r="D147" s="151" t="s">
        <v>77</v>
      </c>
      <c r="E147" s="161" t="s">
        <v>181</v>
      </c>
      <c r="F147" s="161" t="s">
        <v>1501</v>
      </c>
      <c r="I147" s="153"/>
      <c r="J147" s="162">
        <f>BK147</f>
        <v>0</v>
      </c>
      <c r="L147" s="150"/>
      <c r="M147" s="155"/>
      <c r="N147" s="156"/>
      <c r="O147" s="156"/>
      <c r="P147" s="157">
        <f>P148</f>
        <v>0</v>
      </c>
      <c r="Q147" s="156"/>
      <c r="R147" s="157">
        <f>R148</f>
        <v>10.47625</v>
      </c>
      <c r="S147" s="156"/>
      <c r="T147" s="158">
        <f>T148</f>
        <v>0</v>
      </c>
      <c r="AR147" s="151" t="s">
        <v>85</v>
      </c>
      <c r="AT147" s="159" t="s">
        <v>77</v>
      </c>
      <c r="AU147" s="159" t="s">
        <v>85</v>
      </c>
      <c r="AY147" s="151" t="s">
        <v>158</v>
      </c>
      <c r="BK147" s="160">
        <f>BK148</f>
        <v>0</v>
      </c>
    </row>
    <row r="148" spans="1:65" s="2" customFormat="1" ht="21.75" customHeight="1">
      <c r="A148" s="29"/>
      <c r="B148" s="163"/>
      <c r="C148" s="164" t="s">
        <v>220</v>
      </c>
      <c r="D148" s="164" t="s">
        <v>160</v>
      </c>
      <c r="E148" s="165" t="s">
        <v>1502</v>
      </c>
      <c r="F148" s="166" t="s">
        <v>1503</v>
      </c>
      <c r="G148" s="167" t="s">
        <v>168</v>
      </c>
      <c r="H148" s="168">
        <v>5</v>
      </c>
      <c r="I148" s="169"/>
      <c r="J148" s="170">
        <f>ROUND(I148*H148,2)</f>
        <v>0</v>
      </c>
      <c r="K148" s="249"/>
      <c r="L148" s="251"/>
      <c r="M148" s="250" t="s">
        <v>1</v>
      </c>
      <c r="N148" s="173" t="s">
        <v>44</v>
      </c>
      <c r="O148" s="55"/>
      <c r="P148" s="174">
        <f>O148*H148</f>
        <v>0</v>
      </c>
      <c r="Q148" s="174">
        <v>2.0952500000000001</v>
      </c>
      <c r="R148" s="174">
        <f>Q148*H148</f>
        <v>10.47625</v>
      </c>
      <c r="S148" s="174">
        <v>0</v>
      </c>
      <c r="T148" s="17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6" t="s">
        <v>164</v>
      </c>
      <c r="AT148" s="176" t="s">
        <v>160</v>
      </c>
      <c r="AU148" s="176" t="s">
        <v>91</v>
      </c>
      <c r="AY148" s="14" t="s">
        <v>158</v>
      </c>
      <c r="BE148" s="177">
        <f>IF(N148="základná",J148,0)</f>
        <v>0</v>
      </c>
      <c r="BF148" s="177">
        <f>IF(N148="znížená",J148,0)</f>
        <v>0</v>
      </c>
      <c r="BG148" s="177">
        <f>IF(N148="zákl. prenesená",J148,0)</f>
        <v>0</v>
      </c>
      <c r="BH148" s="177">
        <f>IF(N148="zníž. prenesená",J148,0)</f>
        <v>0</v>
      </c>
      <c r="BI148" s="177">
        <f>IF(N148="nulová",J148,0)</f>
        <v>0</v>
      </c>
      <c r="BJ148" s="14" t="s">
        <v>91</v>
      </c>
      <c r="BK148" s="177">
        <f>ROUND(I148*H148,2)</f>
        <v>0</v>
      </c>
      <c r="BL148" s="14" t="s">
        <v>164</v>
      </c>
      <c r="BM148" s="176" t="s">
        <v>1504</v>
      </c>
    </row>
    <row r="149" spans="1:65" s="12" customFormat="1" ht="22.9" customHeight="1">
      <c r="B149" s="150"/>
      <c r="D149" s="151" t="s">
        <v>77</v>
      </c>
      <c r="E149" s="161" t="s">
        <v>189</v>
      </c>
      <c r="F149" s="161" t="s">
        <v>1505</v>
      </c>
      <c r="I149" s="153"/>
      <c r="J149" s="162">
        <f>BK149</f>
        <v>0</v>
      </c>
      <c r="L149" s="150"/>
      <c r="M149" s="155"/>
      <c r="N149" s="156"/>
      <c r="O149" s="156"/>
      <c r="P149" s="157">
        <f>SUM(P150:P194)</f>
        <v>0</v>
      </c>
      <c r="Q149" s="156"/>
      <c r="R149" s="157">
        <f>SUM(R150:R194)</f>
        <v>3.8154964199999997</v>
      </c>
      <c r="S149" s="156"/>
      <c r="T149" s="158">
        <f>SUM(T150:T194)</f>
        <v>0</v>
      </c>
      <c r="AR149" s="151" t="s">
        <v>85</v>
      </c>
      <c r="AT149" s="159" t="s">
        <v>77</v>
      </c>
      <c r="AU149" s="159" t="s">
        <v>85</v>
      </c>
      <c r="AY149" s="151" t="s">
        <v>158</v>
      </c>
      <c r="BK149" s="160">
        <f>SUM(BK150:BK194)</f>
        <v>0</v>
      </c>
    </row>
    <row r="150" spans="1:65" s="2" customFormat="1" ht="16.5" customHeight="1">
      <c r="A150" s="29"/>
      <c r="B150" s="163"/>
      <c r="C150" s="164" t="s">
        <v>224</v>
      </c>
      <c r="D150" s="164" t="s">
        <v>160</v>
      </c>
      <c r="E150" s="165" t="s">
        <v>1506</v>
      </c>
      <c r="F150" s="166" t="s">
        <v>1507</v>
      </c>
      <c r="G150" s="167" t="s">
        <v>251</v>
      </c>
      <c r="H150" s="168">
        <v>10</v>
      </c>
      <c r="I150" s="169"/>
      <c r="J150" s="170">
        <f t="shared" ref="J150:J194" si="10">ROUND(I150*H150,2)</f>
        <v>0</v>
      </c>
      <c r="K150" s="249"/>
      <c r="L150" s="251"/>
      <c r="M150" s="250" t="s">
        <v>1</v>
      </c>
      <c r="N150" s="173" t="s">
        <v>44</v>
      </c>
      <c r="O150" s="55"/>
      <c r="P150" s="174">
        <f t="shared" ref="P150:P194" si="11">O150*H150</f>
        <v>0</v>
      </c>
      <c r="Q150" s="174">
        <v>0</v>
      </c>
      <c r="R150" s="174">
        <f t="shared" ref="R150:R194" si="12">Q150*H150</f>
        <v>0</v>
      </c>
      <c r="S150" s="174">
        <v>0</v>
      </c>
      <c r="T150" s="175">
        <f t="shared" ref="T150:T194" si="13"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6" t="s">
        <v>164</v>
      </c>
      <c r="AT150" s="176" t="s">
        <v>160</v>
      </c>
      <c r="AU150" s="176" t="s">
        <v>91</v>
      </c>
      <c r="AY150" s="14" t="s">
        <v>158</v>
      </c>
      <c r="BE150" s="177">
        <f t="shared" ref="BE150:BE194" si="14">IF(N150="základná",J150,0)</f>
        <v>0</v>
      </c>
      <c r="BF150" s="177">
        <f t="shared" ref="BF150:BF194" si="15">IF(N150="znížená",J150,0)</f>
        <v>0</v>
      </c>
      <c r="BG150" s="177">
        <f t="shared" ref="BG150:BG194" si="16">IF(N150="zákl. prenesená",J150,0)</f>
        <v>0</v>
      </c>
      <c r="BH150" s="177">
        <f t="shared" ref="BH150:BH194" si="17">IF(N150="zníž. prenesená",J150,0)</f>
        <v>0</v>
      </c>
      <c r="BI150" s="177">
        <f t="shared" ref="BI150:BI194" si="18">IF(N150="nulová",J150,0)</f>
        <v>0</v>
      </c>
      <c r="BJ150" s="14" t="s">
        <v>91</v>
      </c>
      <c r="BK150" s="177">
        <f t="shared" ref="BK150:BK194" si="19">ROUND(I150*H150,2)</f>
        <v>0</v>
      </c>
      <c r="BL150" s="14" t="s">
        <v>164</v>
      </c>
      <c r="BM150" s="176" t="s">
        <v>1508</v>
      </c>
    </row>
    <row r="151" spans="1:65" s="2" customFormat="1" ht="37.5" customHeight="1">
      <c r="A151" s="29"/>
      <c r="B151" s="163"/>
      <c r="C151" s="183" t="s">
        <v>228</v>
      </c>
      <c r="D151" s="183" t="s">
        <v>424</v>
      </c>
      <c r="E151" s="184" t="s">
        <v>1509</v>
      </c>
      <c r="F151" s="185" t="s">
        <v>2512</v>
      </c>
      <c r="G151" s="186" t="s">
        <v>251</v>
      </c>
      <c r="H151" s="187">
        <v>10</v>
      </c>
      <c r="I151" s="188"/>
      <c r="J151" s="189">
        <f t="shared" si="10"/>
        <v>0</v>
      </c>
      <c r="K151" s="253"/>
      <c r="L151" s="255"/>
      <c r="M151" s="254" t="s">
        <v>1</v>
      </c>
      <c r="N151" s="193" t="s">
        <v>44</v>
      </c>
      <c r="O151" s="55"/>
      <c r="P151" s="174">
        <f t="shared" si="11"/>
        <v>0</v>
      </c>
      <c r="Q151" s="174">
        <v>4.2000000000000002E-4</v>
      </c>
      <c r="R151" s="174">
        <f t="shared" si="12"/>
        <v>4.2000000000000006E-3</v>
      </c>
      <c r="S151" s="174">
        <v>0</v>
      </c>
      <c r="T151" s="175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6" t="s">
        <v>189</v>
      </c>
      <c r="AT151" s="176" t="s">
        <v>424</v>
      </c>
      <c r="AU151" s="176" t="s">
        <v>91</v>
      </c>
      <c r="AY151" s="14" t="s">
        <v>158</v>
      </c>
      <c r="BE151" s="177">
        <f t="shared" si="14"/>
        <v>0</v>
      </c>
      <c r="BF151" s="177">
        <f t="shared" si="15"/>
        <v>0</v>
      </c>
      <c r="BG151" s="177">
        <f t="shared" si="16"/>
        <v>0</v>
      </c>
      <c r="BH151" s="177">
        <f t="shared" si="17"/>
        <v>0</v>
      </c>
      <c r="BI151" s="177">
        <f t="shared" si="18"/>
        <v>0</v>
      </c>
      <c r="BJ151" s="14" t="s">
        <v>91</v>
      </c>
      <c r="BK151" s="177">
        <f t="shared" si="19"/>
        <v>0</v>
      </c>
      <c r="BL151" s="14" t="s">
        <v>164</v>
      </c>
      <c r="BM151" s="176" t="s">
        <v>1510</v>
      </c>
    </row>
    <row r="152" spans="1:65" s="2" customFormat="1" ht="21.75" customHeight="1">
      <c r="A152" s="29"/>
      <c r="B152" s="163"/>
      <c r="C152" s="164" t="s">
        <v>233</v>
      </c>
      <c r="D152" s="164" t="s">
        <v>160</v>
      </c>
      <c r="E152" s="165" t="s">
        <v>1511</v>
      </c>
      <c r="F152" s="166" t="s">
        <v>1512</v>
      </c>
      <c r="G152" s="167" t="s">
        <v>231</v>
      </c>
      <c r="H152" s="168">
        <v>1</v>
      </c>
      <c r="I152" s="169"/>
      <c r="J152" s="170">
        <f t="shared" si="10"/>
        <v>0</v>
      </c>
      <c r="K152" s="249"/>
      <c r="L152" s="251"/>
      <c r="M152" s="250" t="s">
        <v>1</v>
      </c>
      <c r="N152" s="173" t="s">
        <v>44</v>
      </c>
      <c r="O152" s="55"/>
      <c r="P152" s="174">
        <f t="shared" si="11"/>
        <v>0</v>
      </c>
      <c r="Q152" s="174">
        <v>0</v>
      </c>
      <c r="R152" s="174">
        <f t="shared" si="12"/>
        <v>0</v>
      </c>
      <c r="S152" s="174">
        <v>0</v>
      </c>
      <c r="T152" s="175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6" t="s">
        <v>578</v>
      </c>
      <c r="AT152" s="176" t="s">
        <v>160</v>
      </c>
      <c r="AU152" s="176" t="s">
        <v>91</v>
      </c>
      <c r="AY152" s="14" t="s">
        <v>158</v>
      </c>
      <c r="BE152" s="177">
        <f t="shared" si="14"/>
        <v>0</v>
      </c>
      <c r="BF152" s="177">
        <f t="shared" si="15"/>
        <v>0</v>
      </c>
      <c r="BG152" s="177">
        <f t="shared" si="16"/>
        <v>0</v>
      </c>
      <c r="BH152" s="177">
        <f t="shared" si="17"/>
        <v>0</v>
      </c>
      <c r="BI152" s="177">
        <f t="shared" si="18"/>
        <v>0</v>
      </c>
      <c r="BJ152" s="14" t="s">
        <v>91</v>
      </c>
      <c r="BK152" s="177">
        <f t="shared" si="19"/>
        <v>0</v>
      </c>
      <c r="BL152" s="14" t="s">
        <v>578</v>
      </c>
      <c r="BM152" s="176" t="s">
        <v>1513</v>
      </c>
    </row>
    <row r="153" spans="1:65" s="2" customFormat="1" ht="21.75" customHeight="1">
      <c r="A153" s="29"/>
      <c r="B153" s="163"/>
      <c r="C153" s="183" t="s">
        <v>237</v>
      </c>
      <c r="D153" s="183" t="s">
        <v>424</v>
      </c>
      <c r="E153" s="184" t="s">
        <v>1514</v>
      </c>
      <c r="F153" s="185" t="s">
        <v>2513</v>
      </c>
      <c r="G153" s="186" t="s">
        <v>231</v>
      </c>
      <c r="H153" s="187">
        <v>1</v>
      </c>
      <c r="I153" s="188"/>
      <c r="J153" s="189">
        <f t="shared" si="10"/>
        <v>0</v>
      </c>
      <c r="K153" s="253"/>
      <c r="L153" s="255"/>
      <c r="M153" s="254" t="s">
        <v>1</v>
      </c>
      <c r="N153" s="193" t="s">
        <v>44</v>
      </c>
      <c r="O153" s="55"/>
      <c r="P153" s="174">
        <f t="shared" si="11"/>
        <v>0</v>
      </c>
      <c r="Q153" s="174">
        <v>4.8000000000000001E-4</v>
      </c>
      <c r="R153" s="174">
        <f t="shared" si="12"/>
        <v>4.8000000000000001E-4</v>
      </c>
      <c r="S153" s="174">
        <v>0</v>
      </c>
      <c r="T153" s="175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6" t="s">
        <v>835</v>
      </c>
      <c r="AT153" s="176" t="s">
        <v>424</v>
      </c>
      <c r="AU153" s="176" t="s">
        <v>91</v>
      </c>
      <c r="AY153" s="14" t="s">
        <v>158</v>
      </c>
      <c r="BE153" s="177">
        <f t="shared" si="14"/>
        <v>0</v>
      </c>
      <c r="BF153" s="177">
        <f t="shared" si="15"/>
        <v>0</v>
      </c>
      <c r="BG153" s="177">
        <f t="shared" si="16"/>
        <v>0</v>
      </c>
      <c r="BH153" s="177">
        <f t="shared" si="17"/>
        <v>0</v>
      </c>
      <c r="BI153" s="177">
        <f t="shared" si="18"/>
        <v>0</v>
      </c>
      <c r="BJ153" s="14" t="s">
        <v>91</v>
      </c>
      <c r="BK153" s="177">
        <f t="shared" si="19"/>
        <v>0</v>
      </c>
      <c r="BL153" s="14" t="s">
        <v>835</v>
      </c>
      <c r="BM153" s="176" t="s">
        <v>1515</v>
      </c>
    </row>
    <row r="154" spans="1:65" s="2" customFormat="1" ht="21.75" customHeight="1">
      <c r="A154" s="29"/>
      <c r="B154" s="163"/>
      <c r="C154" s="164" t="s">
        <v>7</v>
      </c>
      <c r="D154" s="164" t="s">
        <v>160</v>
      </c>
      <c r="E154" s="165" t="s">
        <v>1516</v>
      </c>
      <c r="F154" s="166" t="s">
        <v>1517</v>
      </c>
      <c r="G154" s="167" t="s">
        <v>231</v>
      </c>
      <c r="H154" s="168">
        <v>1</v>
      </c>
      <c r="I154" s="169"/>
      <c r="J154" s="170">
        <f t="shared" si="10"/>
        <v>0</v>
      </c>
      <c r="K154" s="249"/>
      <c r="L154" s="251"/>
      <c r="M154" s="250" t="s">
        <v>1</v>
      </c>
      <c r="N154" s="173" t="s">
        <v>44</v>
      </c>
      <c r="O154" s="55"/>
      <c r="P154" s="174">
        <f t="shared" si="11"/>
        <v>0</v>
      </c>
      <c r="Q154" s="174">
        <v>0</v>
      </c>
      <c r="R154" s="174">
        <f t="shared" si="12"/>
        <v>0</v>
      </c>
      <c r="S154" s="174">
        <v>0</v>
      </c>
      <c r="T154" s="175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6" t="s">
        <v>578</v>
      </c>
      <c r="AT154" s="176" t="s">
        <v>160</v>
      </c>
      <c r="AU154" s="176" t="s">
        <v>91</v>
      </c>
      <c r="AY154" s="14" t="s">
        <v>158</v>
      </c>
      <c r="BE154" s="177">
        <f t="shared" si="14"/>
        <v>0</v>
      </c>
      <c r="BF154" s="177">
        <f t="shared" si="15"/>
        <v>0</v>
      </c>
      <c r="BG154" s="177">
        <f t="shared" si="16"/>
        <v>0</v>
      </c>
      <c r="BH154" s="177">
        <f t="shared" si="17"/>
        <v>0</v>
      </c>
      <c r="BI154" s="177">
        <f t="shared" si="18"/>
        <v>0</v>
      </c>
      <c r="BJ154" s="14" t="s">
        <v>91</v>
      </c>
      <c r="BK154" s="177">
        <f t="shared" si="19"/>
        <v>0</v>
      </c>
      <c r="BL154" s="14" t="s">
        <v>578</v>
      </c>
      <c r="BM154" s="176" t="s">
        <v>1518</v>
      </c>
    </row>
    <row r="155" spans="1:65" s="2" customFormat="1" ht="21.75" customHeight="1">
      <c r="A155" s="29"/>
      <c r="B155" s="163"/>
      <c r="C155" s="183" t="s">
        <v>244</v>
      </c>
      <c r="D155" s="183" t="s">
        <v>424</v>
      </c>
      <c r="E155" s="184" t="s">
        <v>1519</v>
      </c>
      <c r="F155" s="185" t="s">
        <v>2514</v>
      </c>
      <c r="G155" s="186" t="s">
        <v>231</v>
      </c>
      <c r="H155" s="187">
        <v>1</v>
      </c>
      <c r="I155" s="188"/>
      <c r="J155" s="189">
        <f t="shared" si="10"/>
        <v>0</v>
      </c>
      <c r="K155" s="253"/>
      <c r="L155" s="255"/>
      <c r="M155" s="254" t="s">
        <v>1</v>
      </c>
      <c r="N155" s="193" t="s">
        <v>44</v>
      </c>
      <c r="O155" s="55"/>
      <c r="P155" s="174">
        <f t="shared" si="11"/>
        <v>0</v>
      </c>
      <c r="Q155" s="174">
        <v>3.1E-4</v>
      </c>
      <c r="R155" s="174">
        <f t="shared" si="12"/>
        <v>3.1E-4</v>
      </c>
      <c r="S155" s="174">
        <v>0</v>
      </c>
      <c r="T155" s="175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6" t="s">
        <v>835</v>
      </c>
      <c r="AT155" s="176" t="s">
        <v>424</v>
      </c>
      <c r="AU155" s="176" t="s">
        <v>91</v>
      </c>
      <c r="AY155" s="14" t="s">
        <v>158</v>
      </c>
      <c r="BE155" s="177">
        <f t="shared" si="14"/>
        <v>0</v>
      </c>
      <c r="BF155" s="177">
        <f t="shared" si="15"/>
        <v>0</v>
      </c>
      <c r="BG155" s="177">
        <f t="shared" si="16"/>
        <v>0</v>
      </c>
      <c r="BH155" s="177">
        <f t="shared" si="17"/>
        <v>0</v>
      </c>
      <c r="BI155" s="177">
        <f t="shared" si="18"/>
        <v>0</v>
      </c>
      <c r="BJ155" s="14" t="s">
        <v>91</v>
      </c>
      <c r="BK155" s="177">
        <f t="shared" si="19"/>
        <v>0</v>
      </c>
      <c r="BL155" s="14" t="s">
        <v>835</v>
      </c>
      <c r="BM155" s="176" t="s">
        <v>1520</v>
      </c>
    </row>
    <row r="156" spans="1:65" s="2" customFormat="1" ht="16.5" customHeight="1">
      <c r="A156" s="29"/>
      <c r="B156" s="163"/>
      <c r="C156" s="164" t="s">
        <v>248</v>
      </c>
      <c r="D156" s="164" t="s">
        <v>160</v>
      </c>
      <c r="E156" s="165" t="s">
        <v>1521</v>
      </c>
      <c r="F156" s="166" t="s">
        <v>1522</v>
      </c>
      <c r="G156" s="167" t="s">
        <v>231</v>
      </c>
      <c r="H156" s="168">
        <v>1</v>
      </c>
      <c r="I156" s="169"/>
      <c r="J156" s="170">
        <f t="shared" si="10"/>
        <v>0</v>
      </c>
      <c r="K156" s="249"/>
      <c r="L156" s="251"/>
      <c r="M156" s="250" t="s">
        <v>1</v>
      </c>
      <c r="N156" s="173" t="s">
        <v>44</v>
      </c>
      <c r="O156" s="55"/>
      <c r="P156" s="174">
        <f t="shared" si="11"/>
        <v>0</v>
      </c>
      <c r="Q156" s="174">
        <v>0</v>
      </c>
      <c r="R156" s="174">
        <f t="shared" si="12"/>
        <v>0</v>
      </c>
      <c r="S156" s="174">
        <v>0</v>
      </c>
      <c r="T156" s="175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6" t="s">
        <v>578</v>
      </c>
      <c r="AT156" s="176" t="s">
        <v>160</v>
      </c>
      <c r="AU156" s="176" t="s">
        <v>91</v>
      </c>
      <c r="AY156" s="14" t="s">
        <v>158</v>
      </c>
      <c r="BE156" s="177">
        <f t="shared" si="14"/>
        <v>0</v>
      </c>
      <c r="BF156" s="177">
        <f t="shared" si="15"/>
        <v>0</v>
      </c>
      <c r="BG156" s="177">
        <f t="shared" si="16"/>
        <v>0</v>
      </c>
      <c r="BH156" s="177">
        <f t="shared" si="17"/>
        <v>0</v>
      </c>
      <c r="BI156" s="177">
        <f t="shared" si="18"/>
        <v>0</v>
      </c>
      <c r="BJ156" s="14" t="s">
        <v>91</v>
      </c>
      <c r="BK156" s="177">
        <f t="shared" si="19"/>
        <v>0</v>
      </c>
      <c r="BL156" s="14" t="s">
        <v>578</v>
      </c>
      <c r="BM156" s="176" t="s">
        <v>1523</v>
      </c>
    </row>
    <row r="157" spans="1:65" s="2" customFormat="1" ht="21.75" customHeight="1">
      <c r="A157" s="29"/>
      <c r="B157" s="163"/>
      <c r="C157" s="183" t="s">
        <v>253</v>
      </c>
      <c r="D157" s="183" t="s">
        <v>424</v>
      </c>
      <c r="E157" s="184" t="s">
        <v>1524</v>
      </c>
      <c r="F157" s="185" t="s">
        <v>2515</v>
      </c>
      <c r="G157" s="186" t="s">
        <v>231</v>
      </c>
      <c r="H157" s="187">
        <v>1</v>
      </c>
      <c r="I157" s="188"/>
      <c r="J157" s="189">
        <f t="shared" si="10"/>
        <v>0</v>
      </c>
      <c r="K157" s="253"/>
      <c r="L157" s="255"/>
      <c r="M157" s="254" t="s">
        <v>1</v>
      </c>
      <c r="N157" s="193" t="s">
        <v>44</v>
      </c>
      <c r="O157" s="55"/>
      <c r="P157" s="174">
        <f t="shared" si="11"/>
        <v>0</v>
      </c>
      <c r="Q157" s="174">
        <v>6.0000000000000002E-5</v>
      </c>
      <c r="R157" s="174">
        <f t="shared" si="12"/>
        <v>6.0000000000000002E-5</v>
      </c>
      <c r="S157" s="174">
        <v>0</v>
      </c>
      <c r="T157" s="175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6" t="s">
        <v>835</v>
      </c>
      <c r="AT157" s="176" t="s">
        <v>424</v>
      </c>
      <c r="AU157" s="176" t="s">
        <v>91</v>
      </c>
      <c r="AY157" s="14" t="s">
        <v>158</v>
      </c>
      <c r="BE157" s="177">
        <f t="shared" si="14"/>
        <v>0</v>
      </c>
      <c r="BF157" s="177">
        <f t="shared" si="15"/>
        <v>0</v>
      </c>
      <c r="BG157" s="177">
        <f t="shared" si="16"/>
        <v>0</v>
      </c>
      <c r="BH157" s="177">
        <f t="shared" si="17"/>
        <v>0</v>
      </c>
      <c r="BI157" s="177">
        <f t="shared" si="18"/>
        <v>0</v>
      </c>
      <c r="BJ157" s="14" t="s">
        <v>91</v>
      </c>
      <c r="BK157" s="177">
        <f t="shared" si="19"/>
        <v>0</v>
      </c>
      <c r="BL157" s="14" t="s">
        <v>835</v>
      </c>
      <c r="BM157" s="176" t="s">
        <v>1525</v>
      </c>
    </row>
    <row r="158" spans="1:65" s="2" customFormat="1" ht="16.5" customHeight="1">
      <c r="A158" s="29"/>
      <c r="B158" s="163"/>
      <c r="C158" s="164" t="s">
        <v>257</v>
      </c>
      <c r="D158" s="164" t="s">
        <v>160</v>
      </c>
      <c r="E158" s="165" t="s">
        <v>1526</v>
      </c>
      <c r="F158" s="166" t="s">
        <v>1527</v>
      </c>
      <c r="G158" s="167" t="s">
        <v>231</v>
      </c>
      <c r="H158" s="168">
        <v>2</v>
      </c>
      <c r="I158" s="169"/>
      <c r="J158" s="170">
        <f t="shared" si="10"/>
        <v>0</v>
      </c>
      <c r="K158" s="249"/>
      <c r="L158" s="251"/>
      <c r="M158" s="250" t="s">
        <v>1</v>
      </c>
      <c r="N158" s="173" t="s">
        <v>44</v>
      </c>
      <c r="O158" s="55"/>
      <c r="P158" s="174">
        <f t="shared" si="11"/>
        <v>0</v>
      </c>
      <c r="Q158" s="174">
        <v>5.1740000000000003E-5</v>
      </c>
      <c r="R158" s="174">
        <f t="shared" si="12"/>
        <v>1.0348000000000001E-4</v>
      </c>
      <c r="S158" s="174">
        <v>0</v>
      </c>
      <c r="T158" s="175">
        <f t="shared" si="1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6" t="s">
        <v>164</v>
      </c>
      <c r="AT158" s="176" t="s">
        <v>160</v>
      </c>
      <c r="AU158" s="176" t="s">
        <v>91</v>
      </c>
      <c r="AY158" s="14" t="s">
        <v>158</v>
      </c>
      <c r="BE158" s="177">
        <f t="shared" si="14"/>
        <v>0</v>
      </c>
      <c r="BF158" s="177">
        <f t="shared" si="15"/>
        <v>0</v>
      </c>
      <c r="BG158" s="177">
        <f t="shared" si="16"/>
        <v>0</v>
      </c>
      <c r="BH158" s="177">
        <f t="shared" si="17"/>
        <v>0</v>
      </c>
      <c r="BI158" s="177">
        <f t="shared" si="18"/>
        <v>0</v>
      </c>
      <c r="BJ158" s="14" t="s">
        <v>91</v>
      </c>
      <c r="BK158" s="177">
        <f t="shared" si="19"/>
        <v>0</v>
      </c>
      <c r="BL158" s="14" t="s">
        <v>164</v>
      </c>
      <c r="BM158" s="176" t="s">
        <v>1528</v>
      </c>
    </row>
    <row r="159" spans="1:65" s="2" customFormat="1" ht="29.25" customHeight="1">
      <c r="A159" s="29"/>
      <c r="B159" s="163"/>
      <c r="C159" s="183" t="s">
        <v>261</v>
      </c>
      <c r="D159" s="183" t="s">
        <v>424</v>
      </c>
      <c r="E159" s="184" t="s">
        <v>1529</v>
      </c>
      <c r="F159" s="185" t="s">
        <v>2516</v>
      </c>
      <c r="G159" s="186" t="s">
        <v>231</v>
      </c>
      <c r="H159" s="187">
        <v>2</v>
      </c>
      <c r="I159" s="188"/>
      <c r="J159" s="189">
        <f t="shared" si="10"/>
        <v>0</v>
      </c>
      <c r="K159" s="253"/>
      <c r="L159" s="255"/>
      <c r="M159" s="254" t="s">
        <v>1</v>
      </c>
      <c r="N159" s="193" t="s">
        <v>44</v>
      </c>
      <c r="O159" s="55"/>
      <c r="P159" s="174">
        <f t="shared" si="11"/>
        <v>0</v>
      </c>
      <c r="Q159" s="174">
        <v>0</v>
      </c>
      <c r="R159" s="174">
        <f t="shared" si="12"/>
        <v>0</v>
      </c>
      <c r="S159" s="174">
        <v>0</v>
      </c>
      <c r="T159" s="175">
        <f t="shared" si="1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6" t="s">
        <v>189</v>
      </c>
      <c r="AT159" s="176" t="s">
        <v>424</v>
      </c>
      <c r="AU159" s="176" t="s">
        <v>91</v>
      </c>
      <c r="AY159" s="14" t="s">
        <v>158</v>
      </c>
      <c r="BE159" s="177">
        <f t="shared" si="14"/>
        <v>0</v>
      </c>
      <c r="BF159" s="177">
        <f t="shared" si="15"/>
        <v>0</v>
      </c>
      <c r="BG159" s="177">
        <f t="shared" si="16"/>
        <v>0</v>
      </c>
      <c r="BH159" s="177">
        <f t="shared" si="17"/>
        <v>0</v>
      </c>
      <c r="BI159" s="177">
        <f t="shared" si="18"/>
        <v>0</v>
      </c>
      <c r="BJ159" s="14" t="s">
        <v>91</v>
      </c>
      <c r="BK159" s="177">
        <f t="shared" si="19"/>
        <v>0</v>
      </c>
      <c r="BL159" s="14" t="s">
        <v>164</v>
      </c>
      <c r="BM159" s="176" t="s">
        <v>1530</v>
      </c>
    </row>
    <row r="160" spans="1:65" s="2" customFormat="1" ht="16.5" customHeight="1">
      <c r="A160" s="29"/>
      <c r="B160" s="163"/>
      <c r="C160" s="164" t="s">
        <v>265</v>
      </c>
      <c r="D160" s="164" t="s">
        <v>160</v>
      </c>
      <c r="E160" s="165" t="s">
        <v>1531</v>
      </c>
      <c r="F160" s="166" t="s">
        <v>1532</v>
      </c>
      <c r="G160" s="167" t="s">
        <v>231</v>
      </c>
      <c r="H160" s="168">
        <v>1</v>
      </c>
      <c r="I160" s="169"/>
      <c r="J160" s="170">
        <f t="shared" si="10"/>
        <v>0</v>
      </c>
      <c r="K160" s="249"/>
      <c r="L160" s="251"/>
      <c r="M160" s="250" t="s">
        <v>1</v>
      </c>
      <c r="N160" s="173" t="s">
        <v>44</v>
      </c>
      <c r="O160" s="55"/>
      <c r="P160" s="174">
        <f t="shared" si="11"/>
        <v>0</v>
      </c>
      <c r="Q160" s="174">
        <v>5.1740000000000003E-5</v>
      </c>
      <c r="R160" s="174">
        <f t="shared" si="12"/>
        <v>5.1740000000000003E-5</v>
      </c>
      <c r="S160" s="174">
        <v>0</v>
      </c>
      <c r="T160" s="175">
        <f t="shared" si="1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6" t="s">
        <v>164</v>
      </c>
      <c r="AT160" s="176" t="s">
        <v>160</v>
      </c>
      <c r="AU160" s="176" t="s">
        <v>91</v>
      </c>
      <c r="AY160" s="14" t="s">
        <v>158</v>
      </c>
      <c r="BE160" s="177">
        <f t="shared" si="14"/>
        <v>0</v>
      </c>
      <c r="BF160" s="177">
        <f t="shared" si="15"/>
        <v>0</v>
      </c>
      <c r="BG160" s="177">
        <f t="shared" si="16"/>
        <v>0</v>
      </c>
      <c r="BH160" s="177">
        <f t="shared" si="17"/>
        <v>0</v>
      </c>
      <c r="BI160" s="177">
        <f t="shared" si="18"/>
        <v>0</v>
      </c>
      <c r="BJ160" s="14" t="s">
        <v>91</v>
      </c>
      <c r="BK160" s="177">
        <f t="shared" si="19"/>
        <v>0</v>
      </c>
      <c r="BL160" s="14" t="s">
        <v>164</v>
      </c>
      <c r="BM160" s="176" t="s">
        <v>1533</v>
      </c>
    </row>
    <row r="161" spans="1:65" s="2" customFormat="1" ht="21.75" customHeight="1">
      <c r="A161" s="29"/>
      <c r="B161" s="163"/>
      <c r="C161" s="183" t="s">
        <v>269</v>
      </c>
      <c r="D161" s="183" t="s">
        <v>424</v>
      </c>
      <c r="E161" s="184" t="s">
        <v>1534</v>
      </c>
      <c r="F161" s="185" t="s">
        <v>2517</v>
      </c>
      <c r="G161" s="186" t="s">
        <v>231</v>
      </c>
      <c r="H161" s="187">
        <v>1</v>
      </c>
      <c r="I161" s="188"/>
      <c r="J161" s="189">
        <f t="shared" si="10"/>
        <v>0</v>
      </c>
      <c r="K161" s="253"/>
      <c r="L161" s="255"/>
      <c r="M161" s="254" t="s">
        <v>1</v>
      </c>
      <c r="N161" s="193" t="s">
        <v>44</v>
      </c>
      <c r="O161" s="55"/>
      <c r="P161" s="174">
        <f t="shared" si="11"/>
        <v>0</v>
      </c>
      <c r="Q161" s="174">
        <v>0</v>
      </c>
      <c r="R161" s="174">
        <f t="shared" si="12"/>
        <v>0</v>
      </c>
      <c r="S161" s="174">
        <v>0</v>
      </c>
      <c r="T161" s="175">
        <f t="shared" si="1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6" t="s">
        <v>189</v>
      </c>
      <c r="AT161" s="176" t="s">
        <v>424</v>
      </c>
      <c r="AU161" s="176" t="s">
        <v>91</v>
      </c>
      <c r="AY161" s="14" t="s">
        <v>158</v>
      </c>
      <c r="BE161" s="177">
        <f t="shared" si="14"/>
        <v>0</v>
      </c>
      <c r="BF161" s="177">
        <f t="shared" si="15"/>
        <v>0</v>
      </c>
      <c r="BG161" s="177">
        <f t="shared" si="16"/>
        <v>0</v>
      </c>
      <c r="BH161" s="177">
        <f t="shared" si="17"/>
        <v>0</v>
      </c>
      <c r="BI161" s="177">
        <f t="shared" si="18"/>
        <v>0</v>
      </c>
      <c r="BJ161" s="14" t="s">
        <v>91</v>
      </c>
      <c r="BK161" s="177">
        <f t="shared" si="19"/>
        <v>0</v>
      </c>
      <c r="BL161" s="14" t="s">
        <v>164</v>
      </c>
      <c r="BM161" s="176" t="s">
        <v>1535</v>
      </c>
    </row>
    <row r="162" spans="1:65" s="2" customFormat="1" ht="21.75" customHeight="1">
      <c r="A162" s="29"/>
      <c r="B162" s="163"/>
      <c r="C162" s="164" t="s">
        <v>273</v>
      </c>
      <c r="D162" s="164" t="s">
        <v>160</v>
      </c>
      <c r="E162" s="165" t="s">
        <v>1536</v>
      </c>
      <c r="F162" s="166" t="s">
        <v>1537</v>
      </c>
      <c r="G162" s="167" t="s">
        <v>231</v>
      </c>
      <c r="H162" s="168">
        <v>1</v>
      </c>
      <c r="I162" s="169"/>
      <c r="J162" s="170">
        <f t="shared" si="10"/>
        <v>0</v>
      </c>
      <c r="K162" s="249"/>
      <c r="L162" s="251"/>
      <c r="M162" s="250" t="s">
        <v>1</v>
      </c>
      <c r="N162" s="173" t="s">
        <v>44</v>
      </c>
      <c r="O162" s="55"/>
      <c r="P162" s="174">
        <f t="shared" si="11"/>
        <v>0</v>
      </c>
      <c r="Q162" s="174">
        <v>5.1740000000000003E-5</v>
      </c>
      <c r="R162" s="174">
        <f t="shared" si="12"/>
        <v>5.1740000000000003E-5</v>
      </c>
      <c r="S162" s="174">
        <v>0</v>
      </c>
      <c r="T162" s="175">
        <f t="shared" si="1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6" t="s">
        <v>164</v>
      </c>
      <c r="AT162" s="176" t="s">
        <v>160</v>
      </c>
      <c r="AU162" s="176" t="s">
        <v>91</v>
      </c>
      <c r="AY162" s="14" t="s">
        <v>158</v>
      </c>
      <c r="BE162" s="177">
        <f t="shared" si="14"/>
        <v>0</v>
      </c>
      <c r="BF162" s="177">
        <f t="shared" si="15"/>
        <v>0</v>
      </c>
      <c r="BG162" s="177">
        <f t="shared" si="16"/>
        <v>0</v>
      </c>
      <c r="BH162" s="177">
        <f t="shared" si="17"/>
        <v>0</v>
      </c>
      <c r="BI162" s="177">
        <f t="shared" si="18"/>
        <v>0</v>
      </c>
      <c r="BJ162" s="14" t="s">
        <v>91</v>
      </c>
      <c r="BK162" s="177">
        <f t="shared" si="19"/>
        <v>0</v>
      </c>
      <c r="BL162" s="14" t="s">
        <v>164</v>
      </c>
      <c r="BM162" s="176" t="s">
        <v>1538</v>
      </c>
    </row>
    <row r="163" spans="1:65" s="2" customFormat="1" ht="16.5" customHeight="1">
      <c r="A163" s="29"/>
      <c r="B163" s="163"/>
      <c r="C163" s="183" t="s">
        <v>277</v>
      </c>
      <c r="D163" s="183" t="s">
        <v>424</v>
      </c>
      <c r="E163" s="184" t="s">
        <v>1539</v>
      </c>
      <c r="F163" s="185" t="s">
        <v>1540</v>
      </c>
      <c r="G163" s="186" t="s">
        <v>231</v>
      </c>
      <c r="H163" s="187">
        <v>1</v>
      </c>
      <c r="I163" s="188"/>
      <c r="J163" s="189">
        <f t="shared" si="10"/>
        <v>0</v>
      </c>
      <c r="K163" s="253"/>
      <c r="L163" s="255"/>
      <c r="M163" s="254" t="s">
        <v>1</v>
      </c>
      <c r="N163" s="193" t="s">
        <v>44</v>
      </c>
      <c r="O163" s="55"/>
      <c r="P163" s="174">
        <f t="shared" si="11"/>
        <v>0</v>
      </c>
      <c r="Q163" s="174">
        <v>1.0999999999999999E-2</v>
      </c>
      <c r="R163" s="174">
        <f t="shared" si="12"/>
        <v>1.0999999999999999E-2</v>
      </c>
      <c r="S163" s="174">
        <v>0</v>
      </c>
      <c r="T163" s="175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6" t="s">
        <v>189</v>
      </c>
      <c r="AT163" s="176" t="s">
        <v>424</v>
      </c>
      <c r="AU163" s="176" t="s">
        <v>91</v>
      </c>
      <c r="AY163" s="14" t="s">
        <v>158</v>
      </c>
      <c r="BE163" s="177">
        <f t="shared" si="14"/>
        <v>0</v>
      </c>
      <c r="BF163" s="177">
        <f t="shared" si="15"/>
        <v>0</v>
      </c>
      <c r="BG163" s="177">
        <f t="shared" si="16"/>
        <v>0</v>
      </c>
      <c r="BH163" s="177">
        <f t="shared" si="17"/>
        <v>0</v>
      </c>
      <c r="BI163" s="177">
        <f t="shared" si="18"/>
        <v>0</v>
      </c>
      <c r="BJ163" s="14" t="s">
        <v>91</v>
      </c>
      <c r="BK163" s="177">
        <f t="shared" si="19"/>
        <v>0</v>
      </c>
      <c r="BL163" s="14" t="s">
        <v>164</v>
      </c>
      <c r="BM163" s="176" t="s">
        <v>1541</v>
      </c>
    </row>
    <row r="164" spans="1:65" s="2" customFormat="1" ht="21.75" customHeight="1">
      <c r="A164" s="29"/>
      <c r="B164" s="163"/>
      <c r="C164" s="164" t="s">
        <v>281</v>
      </c>
      <c r="D164" s="164" t="s">
        <v>160</v>
      </c>
      <c r="E164" s="165" t="s">
        <v>1542</v>
      </c>
      <c r="F164" s="166" t="s">
        <v>1543</v>
      </c>
      <c r="G164" s="167" t="s">
        <v>231</v>
      </c>
      <c r="H164" s="168">
        <v>1</v>
      </c>
      <c r="I164" s="169"/>
      <c r="J164" s="170">
        <f t="shared" si="10"/>
        <v>0</v>
      </c>
      <c r="K164" s="249"/>
      <c r="L164" s="251"/>
      <c r="M164" s="250" t="s">
        <v>1</v>
      </c>
      <c r="N164" s="173" t="s">
        <v>44</v>
      </c>
      <c r="O164" s="55"/>
      <c r="P164" s="174">
        <f t="shared" si="11"/>
        <v>0</v>
      </c>
      <c r="Q164" s="174">
        <v>2.7439999999999999E-3</v>
      </c>
      <c r="R164" s="174">
        <f t="shared" si="12"/>
        <v>2.7439999999999999E-3</v>
      </c>
      <c r="S164" s="174">
        <v>0</v>
      </c>
      <c r="T164" s="175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6" t="s">
        <v>164</v>
      </c>
      <c r="AT164" s="176" t="s">
        <v>160</v>
      </c>
      <c r="AU164" s="176" t="s">
        <v>91</v>
      </c>
      <c r="AY164" s="14" t="s">
        <v>158</v>
      </c>
      <c r="BE164" s="177">
        <f t="shared" si="14"/>
        <v>0</v>
      </c>
      <c r="BF164" s="177">
        <f t="shared" si="15"/>
        <v>0</v>
      </c>
      <c r="BG164" s="177">
        <f t="shared" si="16"/>
        <v>0</v>
      </c>
      <c r="BH164" s="177">
        <f t="shared" si="17"/>
        <v>0</v>
      </c>
      <c r="BI164" s="177">
        <f t="shared" si="18"/>
        <v>0</v>
      </c>
      <c r="BJ164" s="14" t="s">
        <v>91</v>
      </c>
      <c r="BK164" s="177">
        <f t="shared" si="19"/>
        <v>0</v>
      </c>
      <c r="BL164" s="14" t="s">
        <v>164</v>
      </c>
      <c r="BM164" s="176" t="s">
        <v>1544</v>
      </c>
    </row>
    <row r="165" spans="1:65" s="2" customFormat="1" ht="21.75" customHeight="1">
      <c r="A165" s="29"/>
      <c r="B165" s="163"/>
      <c r="C165" s="183" t="s">
        <v>289</v>
      </c>
      <c r="D165" s="183" t="s">
        <v>424</v>
      </c>
      <c r="E165" s="184" t="s">
        <v>1545</v>
      </c>
      <c r="F165" s="185" t="s">
        <v>2518</v>
      </c>
      <c r="G165" s="186" t="s">
        <v>231</v>
      </c>
      <c r="H165" s="187">
        <v>1</v>
      </c>
      <c r="I165" s="188"/>
      <c r="J165" s="189">
        <f t="shared" si="10"/>
        <v>0</v>
      </c>
      <c r="K165" s="253"/>
      <c r="L165" s="255"/>
      <c r="M165" s="254" t="s">
        <v>1</v>
      </c>
      <c r="N165" s="193" t="s">
        <v>44</v>
      </c>
      <c r="O165" s="55"/>
      <c r="P165" s="174">
        <f t="shared" si="11"/>
        <v>0</v>
      </c>
      <c r="Q165" s="174">
        <v>3.0000000000000001E-3</v>
      </c>
      <c r="R165" s="174">
        <f t="shared" si="12"/>
        <v>3.0000000000000001E-3</v>
      </c>
      <c r="S165" s="174">
        <v>0</v>
      </c>
      <c r="T165" s="175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6" t="s">
        <v>189</v>
      </c>
      <c r="AT165" s="176" t="s">
        <v>424</v>
      </c>
      <c r="AU165" s="176" t="s">
        <v>91</v>
      </c>
      <c r="AY165" s="14" t="s">
        <v>158</v>
      </c>
      <c r="BE165" s="177">
        <f t="shared" si="14"/>
        <v>0</v>
      </c>
      <c r="BF165" s="177">
        <f t="shared" si="15"/>
        <v>0</v>
      </c>
      <c r="BG165" s="177">
        <f t="shared" si="16"/>
        <v>0</v>
      </c>
      <c r="BH165" s="177">
        <f t="shared" si="17"/>
        <v>0</v>
      </c>
      <c r="BI165" s="177">
        <f t="shared" si="18"/>
        <v>0</v>
      </c>
      <c r="BJ165" s="14" t="s">
        <v>91</v>
      </c>
      <c r="BK165" s="177">
        <f t="shared" si="19"/>
        <v>0</v>
      </c>
      <c r="BL165" s="14" t="s">
        <v>164</v>
      </c>
      <c r="BM165" s="176" t="s">
        <v>1546</v>
      </c>
    </row>
    <row r="166" spans="1:65" s="2" customFormat="1" ht="16.5" customHeight="1">
      <c r="A166" s="29"/>
      <c r="B166" s="163"/>
      <c r="C166" s="164" t="s">
        <v>293</v>
      </c>
      <c r="D166" s="164" t="s">
        <v>160</v>
      </c>
      <c r="E166" s="165" t="s">
        <v>1547</v>
      </c>
      <c r="F166" s="166" t="s">
        <v>1548</v>
      </c>
      <c r="G166" s="167" t="s">
        <v>231</v>
      </c>
      <c r="H166" s="168">
        <v>1</v>
      </c>
      <c r="I166" s="169"/>
      <c r="J166" s="170">
        <f t="shared" si="10"/>
        <v>0</v>
      </c>
      <c r="K166" s="249"/>
      <c r="L166" s="251"/>
      <c r="M166" s="250" t="s">
        <v>1</v>
      </c>
      <c r="N166" s="173" t="s">
        <v>44</v>
      </c>
      <c r="O166" s="55"/>
      <c r="P166" s="174">
        <f t="shared" si="11"/>
        <v>0</v>
      </c>
      <c r="Q166" s="174">
        <v>8.9346E-4</v>
      </c>
      <c r="R166" s="174">
        <f t="shared" si="12"/>
        <v>8.9346E-4</v>
      </c>
      <c r="S166" s="174">
        <v>0</v>
      </c>
      <c r="T166" s="175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6" t="s">
        <v>224</v>
      </c>
      <c r="AT166" s="176" t="s">
        <v>160</v>
      </c>
      <c r="AU166" s="176" t="s">
        <v>91</v>
      </c>
      <c r="AY166" s="14" t="s">
        <v>158</v>
      </c>
      <c r="BE166" s="177">
        <f t="shared" si="14"/>
        <v>0</v>
      </c>
      <c r="BF166" s="177">
        <f t="shared" si="15"/>
        <v>0</v>
      </c>
      <c r="BG166" s="177">
        <f t="shared" si="16"/>
        <v>0</v>
      </c>
      <c r="BH166" s="177">
        <f t="shared" si="17"/>
        <v>0</v>
      </c>
      <c r="BI166" s="177">
        <f t="shared" si="18"/>
        <v>0</v>
      </c>
      <c r="BJ166" s="14" t="s">
        <v>91</v>
      </c>
      <c r="BK166" s="177">
        <f t="shared" si="19"/>
        <v>0</v>
      </c>
      <c r="BL166" s="14" t="s">
        <v>224</v>
      </c>
      <c r="BM166" s="176" t="s">
        <v>1549</v>
      </c>
    </row>
    <row r="167" spans="1:65" s="2" customFormat="1" ht="36" customHeight="1">
      <c r="A167" s="29"/>
      <c r="B167" s="163"/>
      <c r="C167" s="183" t="s">
        <v>297</v>
      </c>
      <c r="D167" s="183" t="s">
        <v>424</v>
      </c>
      <c r="E167" s="184" t="s">
        <v>1550</v>
      </c>
      <c r="F167" s="185" t="s">
        <v>2519</v>
      </c>
      <c r="G167" s="186" t="s">
        <v>231</v>
      </c>
      <c r="H167" s="187">
        <v>1</v>
      </c>
      <c r="I167" s="188"/>
      <c r="J167" s="189">
        <f t="shared" si="10"/>
        <v>0</v>
      </c>
      <c r="K167" s="253"/>
      <c r="L167" s="255"/>
      <c r="M167" s="254" t="s">
        <v>1</v>
      </c>
      <c r="N167" s="193" t="s">
        <v>44</v>
      </c>
      <c r="O167" s="55"/>
      <c r="P167" s="174">
        <f t="shared" si="11"/>
        <v>0</v>
      </c>
      <c r="Q167" s="174">
        <v>4.8000000000000001E-4</v>
      </c>
      <c r="R167" s="174">
        <f t="shared" si="12"/>
        <v>4.8000000000000001E-4</v>
      </c>
      <c r="S167" s="174">
        <v>0</v>
      </c>
      <c r="T167" s="175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76" t="s">
        <v>293</v>
      </c>
      <c r="AT167" s="176" t="s">
        <v>424</v>
      </c>
      <c r="AU167" s="176" t="s">
        <v>91</v>
      </c>
      <c r="AY167" s="14" t="s">
        <v>158</v>
      </c>
      <c r="BE167" s="177">
        <f t="shared" si="14"/>
        <v>0</v>
      </c>
      <c r="BF167" s="177">
        <f t="shared" si="15"/>
        <v>0</v>
      </c>
      <c r="BG167" s="177">
        <f t="shared" si="16"/>
        <v>0</v>
      </c>
      <c r="BH167" s="177">
        <f t="shared" si="17"/>
        <v>0</v>
      </c>
      <c r="BI167" s="177">
        <f t="shared" si="18"/>
        <v>0</v>
      </c>
      <c r="BJ167" s="14" t="s">
        <v>91</v>
      </c>
      <c r="BK167" s="177">
        <f t="shared" si="19"/>
        <v>0</v>
      </c>
      <c r="BL167" s="14" t="s">
        <v>224</v>
      </c>
      <c r="BM167" s="176" t="s">
        <v>1551</v>
      </c>
    </row>
    <row r="168" spans="1:65" s="2" customFormat="1" ht="21.75" customHeight="1">
      <c r="A168" s="29"/>
      <c r="B168" s="163"/>
      <c r="C168" s="164" t="s">
        <v>303</v>
      </c>
      <c r="D168" s="164" t="s">
        <v>160</v>
      </c>
      <c r="E168" s="165" t="s">
        <v>1552</v>
      </c>
      <c r="F168" s="166" t="s">
        <v>1553</v>
      </c>
      <c r="G168" s="167" t="s">
        <v>251</v>
      </c>
      <c r="H168" s="168">
        <v>32</v>
      </c>
      <c r="I168" s="169"/>
      <c r="J168" s="170">
        <f t="shared" si="10"/>
        <v>0</v>
      </c>
      <c r="K168" s="249"/>
      <c r="L168" s="251"/>
      <c r="M168" s="250" t="s">
        <v>1</v>
      </c>
      <c r="N168" s="173" t="s">
        <v>44</v>
      </c>
      <c r="O168" s="55"/>
      <c r="P168" s="174">
        <f t="shared" si="11"/>
        <v>0</v>
      </c>
      <c r="Q168" s="174">
        <v>1.0000000000000001E-5</v>
      </c>
      <c r="R168" s="174">
        <f t="shared" si="12"/>
        <v>3.2000000000000003E-4</v>
      </c>
      <c r="S168" s="174">
        <v>0</v>
      </c>
      <c r="T168" s="175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6" t="s">
        <v>164</v>
      </c>
      <c r="AT168" s="176" t="s">
        <v>160</v>
      </c>
      <c r="AU168" s="176" t="s">
        <v>91</v>
      </c>
      <c r="AY168" s="14" t="s">
        <v>158</v>
      </c>
      <c r="BE168" s="177">
        <f t="shared" si="14"/>
        <v>0</v>
      </c>
      <c r="BF168" s="177">
        <f t="shared" si="15"/>
        <v>0</v>
      </c>
      <c r="BG168" s="177">
        <f t="shared" si="16"/>
        <v>0</v>
      </c>
      <c r="BH168" s="177">
        <f t="shared" si="17"/>
        <v>0</v>
      </c>
      <c r="BI168" s="177">
        <f t="shared" si="18"/>
        <v>0</v>
      </c>
      <c r="BJ168" s="14" t="s">
        <v>91</v>
      </c>
      <c r="BK168" s="177">
        <f t="shared" si="19"/>
        <v>0</v>
      </c>
      <c r="BL168" s="14" t="s">
        <v>164</v>
      </c>
      <c r="BM168" s="176" t="s">
        <v>1554</v>
      </c>
    </row>
    <row r="169" spans="1:65" s="2" customFormat="1" ht="21.75" customHeight="1">
      <c r="A169" s="29"/>
      <c r="B169" s="163"/>
      <c r="C169" s="183" t="s">
        <v>309</v>
      </c>
      <c r="D169" s="183" t="s">
        <v>424</v>
      </c>
      <c r="E169" s="184" t="s">
        <v>1555</v>
      </c>
      <c r="F169" s="185" t="s">
        <v>2520</v>
      </c>
      <c r="G169" s="186" t="s">
        <v>231</v>
      </c>
      <c r="H169" s="187">
        <v>32</v>
      </c>
      <c r="I169" s="188"/>
      <c r="J169" s="189">
        <f t="shared" si="10"/>
        <v>0</v>
      </c>
      <c r="K169" s="253"/>
      <c r="L169" s="255"/>
      <c r="M169" s="254" t="s">
        <v>1</v>
      </c>
      <c r="N169" s="193" t="s">
        <v>44</v>
      </c>
      <c r="O169" s="55"/>
      <c r="P169" s="174">
        <f t="shared" si="11"/>
        <v>0</v>
      </c>
      <c r="Q169" s="174">
        <v>1.6299999999999999E-3</v>
      </c>
      <c r="R169" s="174">
        <f t="shared" si="12"/>
        <v>5.2159999999999998E-2</v>
      </c>
      <c r="S169" s="174">
        <v>0</v>
      </c>
      <c r="T169" s="175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6" t="s">
        <v>189</v>
      </c>
      <c r="AT169" s="176" t="s">
        <v>424</v>
      </c>
      <c r="AU169" s="176" t="s">
        <v>91</v>
      </c>
      <c r="AY169" s="14" t="s">
        <v>158</v>
      </c>
      <c r="BE169" s="177">
        <f t="shared" si="14"/>
        <v>0</v>
      </c>
      <c r="BF169" s="177">
        <f t="shared" si="15"/>
        <v>0</v>
      </c>
      <c r="BG169" s="177">
        <f t="shared" si="16"/>
        <v>0</v>
      </c>
      <c r="BH169" s="177">
        <f t="shared" si="17"/>
        <v>0</v>
      </c>
      <c r="BI169" s="177">
        <f t="shared" si="18"/>
        <v>0</v>
      </c>
      <c r="BJ169" s="14" t="s">
        <v>91</v>
      </c>
      <c r="BK169" s="177">
        <f t="shared" si="19"/>
        <v>0</v>
      </c>
      <c r="BL169" s="14" t="s">
        <v>164</v>
      </c>
      <c r="BM169" s="176" t="s">
        <v>1556</v>
      </c>
    </row>
    <row r="170" spans="1:65" s="2" customFormat="1" ht="21.75" customHeight="1">
      <c r="A170" s="29"/>
      <c r="B170" s="163"/>
      <c r="C170" s="164" t="s">
        <v>313</v>
      </c>
      <c r="D170" s="164" t="s">
        <v>160</v>
      </c>
      <c r="E170" s="165" t="s">
        <v>1557</v>
      </c>
      <c r="F170" s="166" t="s">
        <v>1558</v>
      </c>
      <c r="G170" s="167" t="s">
        <v>251</v>
      </c>
      <c r="H170" s="168">
        <v>15</v>
      </c>
      <c r="I170" s="169"/>
      <c r="J170" s="170">
        <f t="shared" si="10"/>
        <v>0</v>
      </c>
      <c r="K170" s="249"/>
      <c r="L170" s="251"/>
      <c r="M170" s="250" t="s">
        <v>1</v>
      </c>
      <c r="N170" s="173" t="s">
        <v>44</v>
      </c>
      <c r="O170" s="55"/>
      <c r="P170" s="174">
        <f t="shared" si="11"/>
        <v>0</v>
      </c>
      <c r="Q170" s="174">
        <v>7.9999999999999996E-6</v>
      </c>
      <c r="R170" s="174">
        <f t="shared" si="12"/>
        <v>1.1999999999999999E-4</v>
      </c>
      <c r="S170" s="174">
        <v>0</v>
      </c>
      <c r="T170" s="175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76" t="s">
        <v>164</v>
      </c>
      <c r="AT170" s="176" t="s">
        <v>160</v>
      </c>
      <c r="AU170" s="176" t="s">
        <v>91</v>
      </c>
      <c r="AY170" s="14" t="s">
        <v>158</v>
      </c>
      <c r="BE170" s="177">
        <f t="shared" si="14"/>
        <v>0</v>
      </c>
      <c r="BF170" s="177">
        <f t="shared" si="15"/>
        <v>0</v>
      </c>
      <c r="BG170" s="177">
        <f t="shared" si="16"/>
        <v>0</v>
      </c>
      <c r="BH170" s="177">
        <f t="shared" si="17"/>
        <v>0</v>
      </c>
      <c r="BI170" s="177">
        <f t="shared" si="18"/>
        <v>0</v>
      </c>
      <c r="BJ170" s="14" t="s">
        <v>91</v>
      </c>
      <c r="BK170" s="177">
        <f t="shared" si="19"/>
        <v>0</v>
      </c>
      <c r="BL170" s="14" t="s">
        <v>164</v>
      </c>
      <c r="BM170" s="176" t="s">
        <v>1559</v>
      </c>
    </row>
    <row r="171" spans="1:65" s="2" customFormat="1" ht="36.75" customHeight="1">
      <c r="A171" s="29"/>
      <c r="B171" s="163"/>
      <c r="C171" s="183" t="s">
        <v>319</v>
      </c>
      <c r="D171" s="183" t="s">
        <v>424</v>
      </c>
      <c r="E171" s="184" t="s">
        <v>1560</v>
      </c>
      <c r="F171" s="185" t="s">
        <v>2521</v>
      </c>
      <c r="G171" s="186" t="s">
        <v>231</v>
      </c>
      <c r="H171" s="187">
        <v>15</v>
      </c>
      <c r="I171" s="188"/>
      <c r="J171" s="189">
        <f t="shared" si="10"/>
        <v>0</v>
      </c>
      <c r="K171" s="253"/>
      <c r="L171" s="255"/>
      <c r="M171" s="254" t="s">
        <v>1</v>
      </c>
      <c r="N171" s="193" t="s">
        <v>44</v>
      </c>
      <c r="O171" s="55"/>
      <c r="P171" s="174">
        <f t="shared" si="11"/>
        <v>0</v>
      </c>
      <c r="Q171" s="174">
        <v>1.99E-3</v>
      </c>
      <c r="R171" s="174">
        <f t="shared" si="12"/>
        <v>2.9850000000000002E-2</v>
      </c>
      <c r="S171" s="174">
        <v>0</v>
      </c>
      <c r="T171" s="175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76" t="s">
        <v>189</v>
      </c>
      <c r="AT171" s="176" t="s">
        <v>424</v>
      </c>
      <c r="AU171" s="176" t="s">
        <v>91</v>
      </c>
      <c r="AY171" s="14" t="s">
        <v>158</v>
      </c>
      <c r="BE171" s="177">
        <f t="shared" si="14"/>
        <v>0</v>
      </c>
      <c r="BF171" s="177">
        <f t="shared" si="15"/>
        <v>0</v>
      </c>
      <c r="BG171" s="177">
        <f t="shared" si="16"/>
        <v>0</v>
      </c>
      <c r="BH171" s="177">
        <f t="shared" si="17"/>
        <v>0</v>
      </c>
      <c r="BI171" s="177">
        <f t="shared" si="18"/>
        <v>0</v>
      </c>
      <c r="BJ171" s="14" t="s">
        <v>91</v>
      </c>
      <c r="BK171" s="177">
        <f t="shared" si="19"/>
        <v>0</v>
      </c>
      <c r="BL171" s="14" t="s">
        <v>164</v>
      </c>
      <c r="BM171" s="176" t="s">
        <v>1561</v>
      </c>
    </row>
    <row r="172" spans="1:65" s="2" customFormat="1" ht="21.75" customHeight="1">
      <c r="A172" s="29"/>
      <c r="B172" s="163"/>
      <c r="C172" s="164" t="s">
        <v>325</v>
      </c>
      <c r="D172" s="164" t="s">
        <v>160</v>
      </c>
      <c r="E172" s="165" t="s">
        <v>1562</v>
      </c>
      <c r="F172" s="166" t="s">
        <v>1563</v>
      </c>
      <c r="G172" s="167" t="s">
        <v>251</v>
      </c>
      <c r="H172" s="168">
        <v>44</v>
      </c>
      <c r="I172" s="169"/>
      <c r="J172" s="170">
        <f t="shared" si="10"/>
        <v>0</v>
      </c>
      <c r="K172" s="249"/>
      <c r="L172" s="251"/>
      <c r="M172" s="250" t="s">
        <v>1</v>
      </c>
      <c r="N172" s="173" t="s">
        <v>44</v>
      </c>
      <c r="O172" s="55"/>
      <c r="P172" s="174">
        <f t="shared" si="11"/>
        <v>0</v>
      </c>
      <c r="Q172" s="174">
        <v>1.0000000000000001E-5</v>
      </c>
      <c r="R172" s="174">
        <f t="shared" si="12"/>
        <v>4.4000000000000002E-4</v>
      </c>
      <c r="S172" s="174">
        <v>0</v>
      </c>
      <c r="T172" s="175">
        <f t="shared" si="1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76" t="s">
        <v>164</v>
      </c>
      <c r="AT172" s="176" t="s">
        <v>160</v>
      </c>
      <c r="AU172" s="176" t="s">
        <v>91</v>
      </c>
      <c r="AY172" s="14" t="s">
        <v>158</v>
      </c>
      <c r="BE172" s="177">
        <f t="shared" si="14"/>
        <v>0</v>
      </c>
      <c r="BF172" s="177">
        <f t="shared" si="15"/>
        <v>0</v>
      </c>
      <c r="BG172" s="177">
        <f t="shared" si="16"/>
        <v>0</v>
      </c>
      <c r="BH172" s="177">
        <f t="shared" si="17"/>
        <v>0</v>
      </c>
      <c r="BI172" s="177">
        <f t="shared" si="18"/>
        <v>0</v>
      </c>
      <c r="BJ172" s="14" t="s">
        <v>91</v>
      </c>
      <c r="BK172" s="177">
        <f t="shared" si="19"/>
        <v>0</v>
      </c>
      <c r="BL172" s="14" t="s">
        <v>164</v>
      </c>
      <c r="BM172" s="176" t="s">
        <v>1564</v>
      </c>
    </row>
    <row r="173" spans="1:65" s="2" customFormat="1" ht="38.25" customHeight="1">
      <c r="A173" s="29"/>
      <c r="B173" s="163"/>
      <c r="C173" s="183" t="s">
        <v>331</v>
      </c>
      <c r="D173" s="183" t="s">
        <v>424</v>
      </c>
      <c r="E173" s="184" t="s">
        <v>1565</v>
      </c>
      <c r="F173" s="185" t="s">
        <v>2522</v>
      </c>
      <c r="G173" s="186" t="s">
        <v>231</v>
      </c>
      <c r="H173" s="187">
        <v>44</v>
      </c>
      <c r="I173" s="188"/>
      <c r="J173" s="189">
        <f t="shared" si="10"/>
        <v>0</v>
      </c>
      <c r="K173" s="253"/>
      <c r="L173" s="255"/>
      <c r="M173" s="254" t="s">
        <v>1</v>
      </c>
      <c r="N173" s="193" t="s">
        <v>44</v>
      </c>
      <c r="O173" s="55"/>
      <c r="P173" s="174">
        <f t="shared" si="11"/>
        <v>0</v>
      </c>
      <c r="Q173" s="174">
        <v>2.7000000000000001E-3</v>
      </c>
      <c r="R173" s="174">
        <f t="shared" si="12"/>
        <v>0.1188</v>
      </c>
      <c r="S173" s="174">
        <v>0</v>
      </c>
      <c r="T173" s="175">
        <f t="shared" si="1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76" t="s">
        <v>189</v>
      </c>
      <c r="AT173" s="176" t="s">
        <v>424</v>
      </c>
      <c r="AU173" s="176" t="s">
        <v>91</v>
      </c>
      <c r="AY173" s="14" t="s">
        <v>158</v>
      </c>
      <c r="BE173" s="177">
        <f t="shared" si="14"/>
        <v>0</v>
      </c>
      <c r="BF173" s="177">
        <f t="shared" si="15"/>
        <v>0</v>
      </c>
      <c r="BG173" s="177">
        <f t="shared" si="16"/>
        <v>0</v>
      </c>
      <c r="BH173" s="177">
        <f t="shared" si="17"/>
        <v>0</v>
      </c>
      <c r="BI173" s="177">
        <f t="shared" si="18"/>
        <v>0</v>
      </c>
      <c r="BJ173" s="14" t="s">
        <v>91</v>
      </c>
      <c r="BK173" s="177">
        <f t="shared" si="19"/>
        <v>0</v>
      </c>
      <c r="BL173" s="14" t="s">
        <v>164</v>
      </c>
      <c r="BM173" s="176" t="s">
        <v>1566</v>
      </c>
    </row>
    <row r="174" spans="1:65" s="2" customFormat="1" ht="21.75" customHeight="1">
      <c r="A174" s="29"/>
      <c r="B174" s="163"/>
      <c r="C174" s="164" t="s">
        <v>337</v>
      </c>
      <c r="D174" s="164" t="s">
        <v>160</v>
      </c>
      <c r="E174" s="165" t="s">
        <v>1567</v>
      </c>
      <c r="F174" s="166" t="s">
        <v>1568</v>
      </c>
      <c r="G174" s="167" t="s">
        <v>251</v>
      </c>
      <c r="H174" s="168">
        <v>10</v>
      </c>
      <c r="I174" s="169"/>
      <c r="J174" s="170">
        <f t="shared" si="10"/>
        <v>0</v>
      </c>
      <c r="K174" s="249"/>
      <c r="L174" s="251"/>
      <c r="M174" s="250" t="s">
        <v>1</v>
      </c>
      <c r="N174" s="173" t="s">
        <v>44</v>
      </c>
      <c r="O174" s="55"/>
      <c r="P174" s="174">
        <f t="shared" si="11"/>
        <v>0</v>
      </c>
      <c r="Q174" s="174">
        <v>9.4299999999999991E-3</v>
      </c>
      <c r="R174" s="174">
        <f t="shared" si="12"/>
        <v>9.4299999999999995E-2</v>
      </c>
      <c r="S174" s="174">
        <v>0</v>
      </c>
      <c r="T174" s="175">
        <f t="shared" si="1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76" t="s">
        <v>164</v>
      </c>
      <c r="AT174" s="176" t="s">
        <v>160</v>
      </c>
      <c r="AU174" s="176" t="s">
        <v>91</v>
      </c>
      <c r="AY174" s="14" t="s">
        <v>158</v>
      </c>
      <c r="BE174" s="177">
        <f t="shared" si="14"/>
        <v>0</v>
      </c>
      <c r="BF174" s="177">
        <f t="shared" si="15"/>
        <v>0</v>
      </c>
      <c r="BG174" s="177">
        <f t="shared" si="16"/>
        <v>0</v>
      </c>
      <c r="BH174" s="177">
        <f t="shared" si="17"/>
        <v>0</v>
      </c>
      <c r="BI174" s="177">
        <f t="shared" si="18"/>
        <v>0</v>
      </c>
      <c r="BJ174" s="14" t="s">
        <v>91</v>
      </c>
      <c r="BK174" s="177">
        <f t="shared" si="19"/>
        <v>0</v>
      </c>
      <c r="BL174" s="14" t="s">
        <v>164</v>
      </c>
      <c r="BM174" s="176" t="s">
        <v>1569</v>
      </c>
    </row>
    <row r="175" spans="1:65" s="2" customFormat="1" ht="21.75" customHeight="1">
      <c r="A175" s="29"/>
      <c r="B175" s="163"/>
      <c r="C175" s="164" t="s">
        <v>342</v>
      </c>
      <c r="D175" s="164" t="s">
        <v>160</v>
      </c>
      <c r="E175" s="165" t="s">
        <v>1570</v>
      </c>
      <c r="F175" s="166" t="s">
        <v>1571</v>
      </c>
      <c r="G175" s="167" t="s">
        <v>251</v>
      </c>
      <c r="H175" s="168">
        <v>10</v>
      </c>
      <c r="I175" s="169"/>
      <c r="J175" s="170">
        <f t="shared" si="10"/>
        <v>0</v>
      </c>
      <c r="K175" s="249"/>
      <c r="L175" s="251"/>
      <c r="M175" s="250" t="s">
        <v>1</v>
      </c>
      <c r="N175" s="173" t="s">
        <v>44</v>
      </c>
      <c r="O175" s="55"/>
      <c r="P175" s="174">
        <f t="shared" si="11"/>
        <v>0</v>
      </c>
      <c r="Q175" s="174">
        <v>1.2E-2</v>
      </c>
      <c r="R175" s="174">
        <f t="shared" si="12"/>
        <v>0.12</v>
      </c>
      <c r="S175" s="174">
        <v>0</v>
      </c>
      <c r="T175" s="175">
        <f t="shared" si="1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76" t="s">
        <v>164</v>
      </c>
      <c r="AT175" s="176" t="s">
        <v>160</v>
      </c>
      <c r="AU175" s="176" t="s">
        <v>91</v>
      </c>
      <c r="AY175" s="14" t="s">
        <v>158</v>
      </c>
      <c r="BE175" s="177">
        <f t="shared" si="14"/>
        <v>0</v>
      </c>
      <c r="BF175" s="177">
        <f t="shared" si="15"/>
        <v>0</v>
      </c>
      <c r="BG175" s="177">
        <f t="shared" si="16"/>
        <v>0</v>
      </c>
      <c r="BH175" s="177">
        <f t="shared" si="17"/>
        <v>0</v>
      </c>
      <c r="BI175" s="177">
        <f t="shared" si="18"/>
        <v>0</v>
      </c>
      <c r="BJ175" s="14" t="s">
        <v>91</v>
      </c>
      <c r="BK175" s="177">
        <f t="shared" si="19"/>
        <v>0</v>
      </c>
      <c r="BL175" s="14" t="s">
        <v>164</v>
      </c>
      <c r="BM175" s="176" t="s">
        <v>1572</v>
      </c>
    </row>
    <row r="176" spans="1:65" s="2" customFormat="1" ht="16.5" customHeight="1">
      <c r="A176" s="29"/>
      <c r="B176" s="163"/>
      <c r="C176" s="164" t="s">
        <v>491</v>
      </c>
      <c r="D176" s="164" t="s">
        <v>160</v>
      </c>
      <c r="E176" s="165" t="s">
        <v>1573</v>
      </c>
      <c r="F176" s="166" t="s">
        <v>1574</v>
      </c>
      <c r="G176" s="167" t="s">
        <v>251</v>
      </c>
      <c r="H176" s="168">
        <v>92</v>
      </c>
      <c r="I176" s="169"/>
      <c r="J176" s="170">
        <f t="shared" si="10"/>
        <v>0</v>
      </c>
      <c r="K176" s="249"/>
      <c r="L176" s="251"/>
      <c r="M176" s="250" t="s">
        <v>1</v>
      </c>
      <c r="N176" s="173" t="s">
        <v>44</v>
      </c>
      <c r="O176" s="55"/>
      <c r="P176" s="174">
        <f t="shared" si="11"/>
        <v>0</v>
      </c>
      <c r="Q176" s="174">
        <v>0</v>
      </c>
      <c r="R176" s="174">
        <f t="shared" si="12"/>
        <v>0</v>
      </c>
      <c r="S176" s="174">
        <v>0</v>
      </c>
      <c r="T176" s="175">
        <f t="shared" si="1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76" t="s">
        <v>164</v>
      </c>
      <c r="AT176" s="176" t="s">
        <v>160</v>
      </c>
      <c r="AU176" s="176" t="s">
        <v>91</v>
      </c>
      <c r="AY176" s="14" t="s">
        <v>158</v>
      </c>
      <c r="BE176" s="177">
        <f t="shared" si="14"/>
        <v>0</v>
      </c>
      <c r="BF176" s="177">
        <f t="shared" si="15"/>
        <v>0</v>
      </c>
      <c r="BG176" s="177">
        <f t="shared" si="16"/>
        <v>0</v>
      </c>
      <c r="BH176" s="177">
        <f t="shared" si="17"/>
        <v>0</v>
      </c>
      <c r="BI176" s="177">
        <f t="shared" si="18"/>
        <v>0</v>
      </c>
      <c r="BJ176" s="14" t="s">
        <v>91</v>
      </c>
      <c r="BK176" s="177">
        <f t="shared" si="19"/>
        <v>0</v>
      </c>
      <c r="BL176" s="14" t="s">
        <v>164</v>
      </c>
      <c r="BM176" s="176" t="s">
        <v>1575</v>
      </c>
    </row>
    <row r="177" spans="1:65" s="2" customFormat="1" ht="21.75" customHeight="1">
      <c r="A177" s="29"/>
      <c r="B177" s="163"/>
      <c r="C177" s="164" t="s">
        <v>495</v>
      </c>
      <c r="D177" s="164" t="s">
        <v>160</v>
      </c>
      <c r="E177" s="165" t="s">
        <v>1576</v>
      </c>
      <c r="F177" s="166" t="s">
        <v>1577</v>
      </c>
      <c r="G177" s="167" t="s">
        <v>231</v>
      </c>
      <c r="H177" s="168">
        <v>1</v>
      </c>
      <c r="I177" s="169"/>
      <c r="J177" s="170">
        <f t="shared" si="10"/>
        <v>0</v>
      </c>
      <c r="K177" s="249"/>
      <c r="L177" s="251"/>
      <c r="M177" s="250" t="s">
        <v>1</v>
      </c>
      <c r="N177" s="173" t="s">
        <v>44</v>
      </c>
      <c r="O177" s="55"/>
      <c r="P177" s="174">
        <f t="shared" si="11"/>
        <v>0</v>
      </c>
      <c r="Q177" s="174">
        <v>0</v>
      </c>
      <c r="R177" s="174">
        <f t="shared" si="12"/>
        <v>0</v>
      </c>
      <c r="S177" s="174">
        <v>0</v>
      </c>
      <c r="T177" s="175">
        <f t="shared" si="1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76" t="s">
        <v>164</v>
      </c>
      <c r="AT177" s="176" t="s">
        <v>160</v>
      </c>
      <c r="AU177" s="176" t="s">
        <v>91</v>
      </c>
      <c r="AY177" s="14" t="s">
        <v>158</v>
      </c>
      <c r="BE177" s="177">
        <f t="shared" si="14"/>
        <v>0</v>
      </c>
      <c r="BF177" s="177">
        <f t="shared" si="15"/>
        <v>0</v>
      </c>
      <c r="BG177" s="177">
        <f t="shared" si="16"/>
        <v>0</v>
      </c>
      <c r="BH177" s="177">
        <f t="shared" si="17"/>
        <v>0</v>
      </c>
      <c r="BI177" s="177">
        <f t="shared" si="18"/>
        <v>0</v>
      </c>
      <c r="BJ177" s="14" t="s">
        <v>91</v>
      </c>
      <c r="BK177" s="177">
        <f t="shared" si="19"/>
        <v>0</v>
      </c>
      <c r="BL177" s="14" t="s">
        <v>164</v>
      </c>
      <c r="BM177" s="176" t="s">
        <v>1578</v>
      </c>
    </row>
    <row r="178" spans="1:65" s="2" customFormat="1" ht="30" customHeight="1">
      <c r="A178" s="29"/>
      <c r="B178" s="163"/>
      <c r="C178" s="183" t="s">
        <v>499</v>
      </c>
      <c r="D178" s="183" t="s">
        <v>424</v>
      </c>
      <c r="E178" s="184" t="s">
        <v>1579</v>
      </c>
      <c r="F178" s="185" t="s">
        <v>2523</v>
      </c>
      <c r="G178" s="186" t="s">
        <v>231</v>
      </c>
      <c r="H178" s="187">
        <v>1</v>
      </c>
      <c r="I178" s="188"/>
      <c r="J178" s="189">
        <f t="shared" si="10"/>
        <v>0</v>
      </c>
      <c r="K178" s="253"/>
      <c r="L178" s="255"/>
      <c r="M178" s="254" t="s">
        <v>1</v>
      </c>
      <c r="N178" s="193" t="s">
        <v>44</v>
      </c>
      <c r="O178" s="55"/>
      <c r="P178" s="174">
        <f t="shared" si="11"/>
        <v>0</v>
      </c>
      <c r="Q178" s="174">
        <v>0</v>
      </c>
      <c r="R178" s="174">
        <f t="shared" si="12"/>
        <v>0</v>
      </c>
      <c r="S178" s="174">
        <v>0</v>
      </c>
      <c r="T178" s="175">
        <f t="shared" si="1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76" t="s">
        <v>189</v>
      </c>
      <c r="AT178" s="176" t="s">
        <v>424</v>
      </c>
      <c r="AU178" s="176" t="s">
        <v>91</v>
      </c>
      <c r="AY178" s="14" t="s">
        <v>158</v>
      </c>
      <c r="BE178" s="177">
        <f t="shared" si="14"/>
        <v>0</v>
      </c>
      <c r="BF178" s="177">
        <f t="shared" si="15"/>
        <v>0</v>
      </c>
      <c r="BG178" s="177">
        <f t="shared" si="16"/>
        <v>0</v>
      </c>
      <c r="BH178" s="177">
        <f t="shared" si="17"/>
        <v>0</v>
      </c>
      <c r="BI178" s="177">
        <f t="shared" si="18"/>
        <v>0</v>
      </c>
      <c r="BJ178" s="14" t="s">
        <v>91</v>
      </c>
      <c r="BK178" s="177">
        <f t="shared" si="19"/>
        <v>0</v>
      </c>
      <c r="BL178" s="14" t="s">
        <v>164</v>
      </c>
      <c r="BM178" s="176" t="s">
        <v>1580</v>
      </c>
    </row>
    <row r="179" spans="1:65" s="2" customFormat="1" ht="21.75" customHeight="1">
      <c r="A179" s="29"/>
      <c r="B179" s="163"/>
      <c r="C179" s="164" t="s">
        <v>503</v>
      </c>
      <c r="D179" s="164" t="s">
        <v>160</v>
      </c>
      <c r="E179" s="165" t="s">
        <v>1581</v>
      </c>
      <c r="F179" s="166" t="s">
        <v>1582</v>
      </c>
      <c r="G179" s="167" t="s">
        <v>231</v>
      </c>
      <c r="H179" s="168">
        <v>1</v>
      </c>
      <c r="I179" s="169"/>
      <c r="J179" s="170">
        <f t="shared" si="10"/>
        <v>0</v>
      </c>
      <c r="K179" s="249"/>
      <c r="L179" s="251"/>
      <c r="M179" s="250" t="s">
        <v>1</v>
      </c>
      <c r="N179" s="173" t="s">
        <v>44</v>
      </c>
      <c r="O179" s="55"/>
      <c r="P179" s="174">
        <f t="shared" si="11"/>
        <v>0</v>
      </c>
      <c r="Q179" s="174">
        <v>7.0200000000000002E-3</v>
      </c>
      <c r="R179" s="174">
        <f t="shared" si="12"/>
        <v>7.0200000000000002E-3</v>
      </c>
      <c r="S179" s="174">
        <v>0</v>
      </c>
      <c r="T179" s="175">
        <f t="shared" si="1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76" t="s">
        <v>164</v>
      </c>
      <c r="AT179" s="176" t="s">
        <v>160</v>
      </c>
      <c r="AU179" s="176" t="s">
        <v>91</v>
      </c>
      <c r="AY179" s="14" t="s">
        <v>158</v>
      </c>
      <c r="BE179" s="177">
        <f t="shared" si="14"/>
        <v>0</v>
      </c>
      <c r="BF179" s="177">
        <f t="shared" si="15"/>
        <v>0</v>
      </c>
      <c r="BG179" s="177">
        <f t="shared" si="16"/>
        <v>0</v>
      </c>
      <c r="BH179" s="177">
        <f t="shared" si="17"/>
        <v>0</v>
      </c>
      <c r="BI179" s="177">
        <f t="shared" si="18"/>
        <v>0</v>
      </c>
      <c r="BJ179" s="14" t="s">
        <v>91</v>
      </c>
      <c r="BK179" s="177">
        <f t="shared" si="19"/>
        <v>0</v>
      </c>
      <c r="BL179" s="14" t="s">
        <v>164</v>
      </c>
      <c r="BM179" s="176" t="s">
        <v>1583</v>
      </c>
    </row>
    <row r="180" spans="1:65" s="2" customFormat="1" ht="16.5" customHeight="1">
      <c r="A180" s="29"/>
      <c r="B180" s="163"/>
      <c r="C180" s="183" t="s">
        <v>507</v>
      </c>
      <c r="D180" s="183" t="s">
        <v>424</v>
      </c>
      <c r="E180" s="184" t="s">
        <v>1584</v>
      </c>
      <c r="F180" s="185" t="s">
        <v>1585</v>
      </c>
      <c r="G180" s="186" t="s">
        <v>231</v>
      </c>
      <c r="H180" s="187">
        <v>1</v>
      </c>
      <c r="I180" s="188"/>
      <c r="J180" s="189">
        <f t="shared" si="10"/>
        <v>0</v>
      </c>
      <c r="K180" s="253"/>
      <c r="L180" s="255"/>
      <c r="M180" s="254" t="s">
        <v>1</v>
      </c>
      <c r="N180" s="193" t="s">
        <v>44</v>
      </c>
      <c r="O180" s="55"/>
      <c r="P180" s="174">
        <f t="shared" si="11"/>
        <v>0</v>
      </c>
      <c r="Q180" s="174">
        <v>0</v>
      </c>
      <c r="R180" s="174">
        <f t="shared" si="12"/>
        <v>0</v>
      </c>
      <c r="S180" s="174">
        <v>0</v>
      </c>
      <c r="T180" s="175">
        <f t="shared" si="1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76" t="s">
        <v>189</v>
      </c>
      <c r="AT180" s="176" t="s">
        <v>424</v>
      </c>
      <c r="AU180" s="176" t="s">
        <v>91</v>
      </c>
      <c r="AY180" s="14" t="s">
        <v>158</v>
      </c>
      <c r="BE180" s="177">
        <f t="shared" si="14"/>
        <v>0</v>
      </c>
      <c r="BF180" s="177">
        <f t="shared" si="15"/>
        <v>0</v>
      </c>
      <c r="BG180" s="177">
        <f t="shared" si="16"/>
        <v>0</v>
      </c>
      <c r="BH180" s="177">
        <f t="shared" si="17"/>
        <v>0</v>
      </c>
      <c r="BI180" s="177">
        <f t="shared" si="18"/>
        <v>0</v>
      </c>
      <c r="BJ180" s="14" t="s">
        <v>91</v>
      </c>
      <c r="BK180" s="177">
        <f t="shared" si="19"/>
        <v>0</v>
      </c>
      <c r="BL180" s="14" t="s">
        <v>164</v>
      </c>
      <c r="BM180" s="176" t="s">
        <v>1586</v>
      </c>
    </row>
    <row r="181" spans="1:65" s="2" customFormat="1" ht="21.75" customHeight="1">
      <c r="A181" s="29"/>
      <c r="B181" s="163"/>
      <c r="C181" s="164" t="s">
        <v>511</v>
      </c>
      <c r="D181" s="164" t="s">
        <v>160</v>
      </c>
      <c r="E181" s="165" t="s">
        <v>1587</v>
      </c>
      <c r="F181" s="166" t="s">
        <v>1588</v>
      </c>
      <c r="G181" s="167" t="s">
        <v>231</v>
      </c>
      <c r="H181" s="168">
        <v>3</v>
      </c>
      <c r="I181" s="169"/>
      <c r="J181" s="170">
        <f t="shared" si="10"/>
        <v>0</v>
      </c>
      <c r="K181" s="249"/>
      <c r="L181" s="251"/>
      <c r="M181" s="250" t="s">
        <v>1</v>
      </c>
      <c r="N181" s="173" t="s">
        <v>44</v>
      </c>
      <c r="O181" s="55"/>
      <c r="P181" s="174">
        <f t="shared" si="11"/>
        <v>0</v>
      </c>
      <c r="Q181" s="174">
        <v>1.8564000000000001E-2</v>
      </c>
      <c r="R181" s="174">
        <f t="shared" si="12"/>
        <v>5.5692000000000005E-2</v>
      </c>
      <c r="S181" s="174">
        <v>0</v>
      </c>
      <c r="T181" s="175">
        <f t="shared" si="1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76" t="s">
        <v>164</v>
      </c>
      <c r="AT181" s="176" t="s">
        <v>160</v>
      </c>
      <c r="AU181" s="176" t="s">
        <v>91</v>
      </c>
      <c r="AY181" s="14" t="s">
        <v>158</v>
      </c>
      <c r="BE181" s="177">
        <f t="shared" si="14"/>
        <v>0</v>
      </c>
      <c r="BF181" s="177">
        <f t="shared" si="15"/>
        <v>0</v>
      </c>
      <c r="BG181" s="177">
        <f t="shared" si="16"/>
        <v>0</v>
      </c>
      <c r="BH181" s="177">
        <f t="shared" si="17"/>
        <v>0</v>
      </c>
      <c r="BI181" s="177">
        <f t="shared" si="18"/>
        <v>0</v>
      </c>
      <c r="BJ181" s="14" t="s">
        <v>91</v>
      </c>
      <c r="BK181" s="177">
        <f t="shared" si="19"/>
        <v>0</v>
      </c>
      <c r="BL181" s="14" t="s">
        <v>164</v>
      </c>
      <c r="BM181" s="176" t="s">
        <v>1589</v>
      </c>
    </row>
    <row r="182" spans="1:65" s="2" customFormat="1" ht="30.75" customHeight="1">
      <c r="A182" s="29"/>
      <c r="B182" s="163"/>
      <c r="C182" s="183" t="s">
        <v>514</v>
      </c>
      <c r="D182" s="183" t="s">
        <v>424</v>
      </c>
      <c r="E182" s="184" t="s">
        <v>1590</v>
      </c>
      <c r="F182" s="185" t="s">
        <v>2524</v>
      </c>
      <c r="G182" s="186" t="s">
        <v>231</v>
      </c>
      <c r="H182" s="187">
        <v>1</v>
      </c>
      <c r="I182" s="188"/>
      <c r="J182" s="189">
        <f t="shared" si="10"/>
        <v>0</v>
      </c>
      <c r="K182" s="253"/>
      <c r="L182" s="255"/>
      <c r="M182" s="254" t="s">
        <v>1</v>
      </c>
      <c r="N182" s="193" t="s">
        <v>44</v>
      </c>
      <c r="O182" s="55"/>
      <c r="P182" s="174">
        <f t="shared" si="11"/>
        <v>0</v>
      </c>
      <c r="Q182" s="174">
        <v>0.49</v>
      </c>
      <c r="R182" s="174">
        <f t="shared" si="12"/>
        <v>0.49</v>
      </c>
      <c r="S182" s="174">
        <v>0</v>
      </c>
      <c r="T182" s="175">
        <f t="shared" si="1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76" t="s">
        <v>189</v>
      </c>
      <c r="AT182" s="176" t="s">
        <v>424</v>
      </c>
      <c r="AU182" s="176" t="s">
        <v>91</v>
      </c>
      <c r="AY182" s="14" t="s">
        <v>158</v>
      </c>
      <c r="BE182" s="177">
        <f t="shared" si="14"/>
        <v>0</v>
      </c>
      <c r="BF182" s="177">
        <f t="shared" si="15"/>
        <v>0</v>
      </c>
      <c r="BG182" s="177">
        <f t="shared" si="16"/>
        <v>0</v>
      </c>
      <c r="BH182" s="177">
        <f t="shared" si="17"/>
        <v>0</v>
      </c>
      <c r="BI182" s="177">
        <f t="shared" si="18"/>
        <v>0</v>
      </c>
      <c r="BJ182" s="14" t="s">
        <v>91</v>
      </c>
      <c r="BK182" s="177">
        <f t="shared" si="19"/>
        <v>0</v>
      </c>
      <c r="BL182" s="14" t="s">
        <v>164</v>
      </c>
      <c r="BM182" s="176" t="s">
        <v>1591</v>
      </c>
    </row>
    <row r="183" spans="1:65" s="2" customFormat="1" ht="36" customHeight="1">
      <c r="A183" s="29"/>
      <c r="B183" s="163"/>
      <c r="C183" s="183" t="s">
        <v>518</v>
      </c>
      <c r="D183" s="183" t="s">
        <v>424</v>
      </c>
      <c r="E183" s="184" t="s">
        <v>1592</v>
      </c>
      <c r="F183" s="185" t="s">
        <v>2525</v>
      </c>
      <c r="G183" s="186" t="s">
        <v>231</v>
      </c>
      <c r="H183" s="187">
        <v>1</v>
      </c>
      <c r="I183" s="188"/>
      <c r="J183" s="189">
        <f t="shared" si="10"/>
        <v>0</v>
      </c>
      <c r="K183" s="253"/>
      <c r="L183" s="255"/>
      <c r="M183" s="254" t="s">
        <v>1</v>
      </c>
      <c r="N183" s="193" t="s">
        <v>44</v>
      </c>
      <c r="O183" s="55"/>
      <c r="P183" s="174">
        <f t="shared" si="11"/>
        <v>0</v>
      </c>
      <c r="Q183" s="174">
        <v>0.96</v>
      </c>
      <c r="R183" s="174">
        <f t="shared" si="12"/>
        <v>0.96</v>
      </c>
      <c r="S183" s="174">
        <v>0</v>
      </c>
      <c r="T183" s="175">
        <f t="shared" si="1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76" t="s">
        <v>189</v>
      </c>
      <c r="AT183" s="176" t="s">
        <v>424</v>
      </c>
      <c r="AU183" s="176" t="s">
        <v>91</v>
      </c>
      <c r="AY183" s="14" t="s">
        <v>158</v>
      </c>
      <c r="BE183" s="177">
        <f t="shared" si="14"/>
        <v>0</v>
      </c>
      <c r="BF183" s="177">
        <f t="shared" si="15"/>
        <v>0</v>
      </c>
      <c r="BG183" s="177">
        <f t="shared" si="16"/>
        <v>0</v>
      </c>
      <c r="BH183" s="177">
        <f t="shared" si="17"/>
        <v>0</v>
      </c>
      <c r="BI183" s="177">
        <f t="shared" si="18"/>
        <v>0</v>
      </c>
      <c r="BJ183" s="14" t="s">
        <v>91</v>
      </c>
      <c r="BK183" s="177">
        <f t="shared" si="19"/>
        <v>0</v>
      </c>
      <c r="BL183" s="14" t="s">
        <v>164</v>
      </c>
      <c r="BM183" s="176" t="s">
        <v>1593</v>
      </c>
    </row>
    <row r="184" spans="1:65" s="2" customFormat="1" ht="26.25" customHeight="1">
      <c r="A184" s="29"/>
      <c r="B184" s="163"/>
      <c r="C184" s="183" t="s">
        <v>522</v>
      </c>
      <c r="D184" s="183" t="s">
        <v>424</v>
      </c>
      <c r="E184" s="184" t="s">
        <v>1594</v>
      </c>
      <c r="F184" s="185" t="s">
        <v>2526</v>
      </c>
      <c r="G184" s="186" t="s">
        <v>231</v>
      </c>
      <c r="H184" s="187">
        <v>1</v>
      </c>
      <c r="I184" s="188"/>
      <c r="J184" s="189">
        <f t="shared" si="10"/>
        <v>0</v>
      </c>
      <c r="K184" s="253"/>
      <c r="L184" s="255"/>
      <c r="M184" s="254" t="s">
        <v>1</v>
      </c>
      <c r="N184" s="193" t="s">
        <v>44</v>
      </c>
      <c r="O184" s="55"/>
      <c r="P184" s="174">
        <f t="shared" si="11"/>
        <v>0</v>
      </c>
      <c r="Q184" s="174">
        <v>0.22</v>
      </c>
      <c r="R184" s="174">
        <f t="shared" si="12"/>
        <v>0.22</v>
      </c>
      <c r="S184" s="174">
        <v>0</v>
      </c>
      <c r="T184" s="175">
        <f t="shared" si="1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76" t="s">
        <v>189</v>
      </c>
      <c r="AT184" s="176" t="s">
        <v>424</v>
      </c>
      <c r="AU184" s="176" t="s">
        <v>91</v>
      </c>
      <c r="AY184" s="14" t="s">
        <v>158</v>
      </c>
      <c r="BE184" s="177">
        <f t="shared" si="14"/>
        <v>0</v>
      </c>
      <c r="BF184" s="177">
        <f t="shared" si="15"/>
        <v>0</v>
      </c>
      <c r="BG184" s="177">
        <f t="shared" si="16"/>
        <v>0</v>
      </c>
      <c r="BH184" s="177">
        <f t="shared" si="17"/>
        <v>0</v>
      </c>
      <c r="BI184" s="177">
        <f t="shared" si="18"/>
        <v>0</v>
      </c>
      <c r="BJ184" s="14" t="s">
        <v>91</v>
      </c>
      <c r="BK184" s="177">
        <f t="shared" si="19"/>
        <v>0</v>
      </c>
      <c r="BL184" s="14" t="s">
        <v>164</v>
      </c>
      <c r="BM184" s="176" t="s">
        <v>1595</v>
      </c>
    </row>
    <row r="185" spans="1:65" s="2" customFormat="1" ht="21.75" customHeight="1">
      <c r="A185" s="29"/>
      <c r="B185" s="163"/>
      <c r="C185" s="164" t="s">
        <v>526</v>
      </c>
      <c r="D185" s="164" t="s">
        <v>160</v>
      </c>
      <c r="E185" s="165" t="s">
        <v>1596</v>
      </c>
      <c r="F185" s="166" t="s">
        <v>1597</v>
      </c>
      <c r="G185" s="167" t="s">
        <v>231</v>
      </c>
      <c r="H185" s="168">
        <v>1</v>
      </c>
      <c r="I185" s="169"/>
      <c r="J185" s="170">
        <f t="shared" si="10"/>
        <v>0</v>
      </c>
      <c r="K185" s="249"/>
      <c r="L185" s="251"/>
      <c r="M185" s="250" t="s">
        <v>1</v>
      </c>
      <c r="N185" s="173" t="s">
        <v>44</v>
      </c>
      <c r="O185" s="55"/>
      <c r="P185" s="174">
        <f t="shared" si="11"/>
        <v>0</v>
      </c>
      <c r="Q185" s="174">
        <v>3.022E-2</v>
      </c>
      <c r="R185" s="174">
        <f t="shared" si="12"/>
        <v>3.022E-2</v>
      </c>
      <c r="S185" s="174">
        <v>0</v>
      </c>
      <c r="T185" s="175">
        <f t="shared" si="1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76" t="s">
        <v>164</v>
      </c>
      <c r="AT185" s="176" t="s">
        <v>160</v>
      </c>
      <c r="AU185" s="176" t="s">
        <v>91</v>
      </c>
      <c r="AY185" s="14" t="s">
        <v>158</v>
      </c>
      <c r="BE185" s="177">
        <f t="shared" si="14"/>
        <v>0</v>
      </c>
      <c r="BF185" s="177">
        <f t="shared" si="15"/>
        <v>0</v>
      </c>
      <c r="BG185" s="177">
        <f t="shared" si="16"/>
        <v>0</v>
      </c>
      <c r="BH185" s="177">
        <f t="shared" si="17"/>
        <v>0</v>
      </c>
      <c r="BI185" s="177">
        <f t="shared" si="18"/>
        <v>0</v>
      </c>
      <c r="BJ185" s="14" t="s">
        <v>91</v>
      </c>
      <c r="BK185" s="177">
        <f t="shared" si="19"/>
        <v>0</v>
      </c>
      <c r="BL185" s="14" t="s">
        <v>164</v>
      </c>
      <c r="BM185" s="176" t="s">
        <v>1598</v>
      </c>
    </row>
    <row r="186" spans="1:65" s="2" customFormat="1" ht="37.5" customHeight="1">
      <c r="A186" s="29"/>
      <c r="B186" s="163"/>
      <c r="C186" s="183" t="s">
        <v>530</v>
      </c>
      <c r="D186" s="183" t="s">
        <v>424</v>
      </c>
      <c r="E186" s="184" t="s">
        <v>1599</v>
      </c>
      <c r="F186" s="185" t="s">
        <v>2527</v>
      </c>
      <c r="G186" s="186" t="s">
        <v>231</v>
      </c>
      <c r="H186" s="187">
        <v>1</v>
      </c>
      <c r="I186" s="188"/>
      <c r="J186" s="189">
        <f t="shared" si="10"/>
        <v>0</v>
      </c>
      <c r="K186" s="253"/>
      <c r="L186" s="255"/>
      <c r="M186" s="254" t="s">
        <v>1</v>
      </c>
      <c r="N186" s="193" t="s">
        <v>44</v>
      </c>
      <c r="O186" s="55"/>
      <c r="P186" s="174">
        <f t="shared" si="11"/>
        <v>0</v>
      </c>
      <c r="Q186" s="174">
        <v>1.2</v>
      </c>
      <c r="R186" s="174">
        <f t="shared" si="12"/>
        <v>1.2</v>
      </c>
      <c r="S186" s="174">
        <v>0</v>
      </c>
      <c r="T186" s="175">
        <f t="shared" si="1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76" t="s">
        <v>189</v>
      </c>
      <c r="AT186" s="176" t="s">
        <v>424</v>
      </c>
      <c r="AU186" s="176" t="s">
        <v>91</v>
      </c>
      <c r="AY186" s="14" t="s">
        <v>158</v>
      </c>
      <c r="BE186" s="177">
        <f t="shared" si="14"/>
        <v>0</v>
      </c>
      <c r="BF186" s="177">
        <f t="shared" si="15"/>
        <v>0</v>
      </c>
      <c r="BG186" s="177">
        <f t="shared" si="16"/>
        <v>0</v>
      </c>
      <c r="BH186" s="177">
        <f t="shared" si="17"/>
        <v>0</v>
      </c>
      <c r="BI186" s="177">
        <f t="shared" si="18"/>
        <v>0</v>
      </c>
      <c r="BJ186" s="14" t="s">
        <v>91</v>
      </c>
      <c r="BK186" s="177">
        <f t="shared" si="19"/>
        <v>0</v>
      </c>
      <c r="BL186" s="14" t="s">
        <v>164</v>
      </c>
      <c r="BM186" s="176" t="s">
        <v>1600</v>
      </c>
    </row>
    <row r="187" spans="1:65" s="2" customFormat="1" ht="21.75" customHeight="1">
      <c r="A187" s="29"/>
      <c r="B187" s="163"/>
      <c r="C187" s="164" t="s">
        <v>534</v>
      </c>
      <c r="D187" s="164" t="s">
        <v>160</v>
      </c>
      <c r="E187" s="165" t="s">
        <v>1601</v>
      </c>
      <c r="F187" s="166" t="s">
        <v>1602</v>
      </c>
      <c r="G187" s="167" t="s">
        <v>231</v>
      </c>
      <c r="H187" s="168">
        <v>1</v>
      </c>
      <c r="I187" s="169"/>
      <c r="J187" s="170">
        <f t="shared" si="10"/>
        <v>0</v>
      </c>
      <c r="K187" s="249"/>
      <c r="L187" s="251"/>
      <c r="M187" s="250" t="s">
        <v>1</v>
      </c>
      <c r="N187" s="173" t="s">
        <v>44</v>
      </c>
      <c r="O187" s="55"/>
      <c r="P187" s="174">
        <f t="shared" si="11"/>
        <v>0</v>
      </c>
      <c r="Q187" s="174">
        <v>6.6E-3</v>
      </c>
      <c r="R187" s="174">
        <f t="shared" si="12"/>
        <v>6.6E-3</v>
      </c>
      <c r="S187" s="174">
        <v>0</v>
      </c>
      <c r="T187" s="175">
        <f t="shared" si="1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76" t="s">
        <v>164</v>
      </c>
      <c r="AT187" s="176" t="s">
        <v>160</v>
      </c>
      <c r="AU187" s="176" t="s">
        <v>91</v>
      </c>
      <c r="AY187" s="14" t="s">
        <v>158</v>
      </c>
      <c r="BE187" s="177">
        <f t="shared" si="14"/>
        <v>0</v>
      </c>
      <c r="BF187" s="177">
        <f t="shared" si="15"/>
        <v>0</v>
      </c>
      <c r="BG187" s="177">
        <f t="shared" si="16"/>
        <v>0</v>
      </c>
      <c r="BH187" s="177">
        <f t="shared" si="17"/>
        <v>0</v>
      </c>
      <c r="BI187" s="177">
        <f t="shared" si="18"/>
        <v>0</v>
      </c>
      <c r="BJ187" s="14" t="s">
        <v>91</v>
      </c>
      <c r="BK187" s="177">
        <f t="shared" si="19"/>
        <v>0</v>
      </c>
      <c r="BL187" s="14" t="s">
        <v>164</v>
      </c>
      <c r="BM187" s="176" t="s">
        <v>1603</v>
      </c>
    </row>
    <row r="188" spans="1:65" s="2" customFormat="1" ht="34.5" customHeight="1">
      <c r="A188" s="29"/>
      <c r="B188" s="163"/>
      <c r="C188" s="183" t="s">
        <v>538</v>
      </c>
      <c r="D188" s="183" t="s">
        <v>424</v>
      </c>
      <c r="E188" s="184" t="s">
        <v>1604</v>
      </c>
      <c r="F188" s="185" t="s">
        <v>2528</v>
      </c>
      <c r="G188" s="186" t="s">
        <v>231</v>
      </c>
      <c r="H188" s="187">
        <v>1</v>
      </c>
      <c r="I188" s="188"/>
      <c r="J188" s="189">
        <f t="shared" si="10"/>
        <v>0</v>
      </c>
      <c r="K188" s="253"/>
      <c r="L188" s="255"/>
      <c r="M188" s="254" t="s">
        <v>1</v>
      </c>
      <c r="N188" s="193" t="s">
        <v>44</v>
      </c>
      <c r="O188" s="55"/>
      <c r="P188" s="174">
        <f t="shared" si="11"/>
        <v>0</v>
      </c>
      <c r="Q188" s="174">
        <v>6.5000000000000002E-2</v>
      </c>
      <c r="R188" s="174">
        <f t="shared" si="12"/>
        <v>6.5000000000000002E-2</v>
      </c>
      <c r="S188" s="174">
        <v>0</v>
      </c>
      <c r="T188" s="175">
        <f t="shared" si="1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76" t="s">
        <v>189</v>
      </c>
      <c r="AT188" s="176" t="s">
        <v>424</v>
      </c>
      <c r="AU188" s="176" t="s">
        <v>91</v>
      </c>
      <c r="AY188" s="14" t="s">
        <v>158</v>
      </c>
      <c r="BE188" s="177">
        <f t="shared" si="14"/>
        <v>0</v>
      </c>
      <c r="BF188" s="177">
        <f t="shared" si="15"/>
        <v>0</v>
      </c>
      <c r="BG188" s="177">
        <f t="shared" si="16"/>
        <v>0</v>
      </c>
      <c r="BH188" s="177">
        <f t="shared" si="17"/>
        <v>0</v>
      </c>
      <c r="BI188" s="177">
        <f t="shared" si="18"/>
        <v>0</v>
      </c>
      <c r="BJ188" s="14" t="s">
        <v>91</v>
      </c>
      <c r="BK188" s="177">
        <f t="shared" si="19"/>
        <v>0</v>
      </c>
      <c r="BL188" s="14" t="s">
        <v>164</v>
      </c>
      <c r="BM188" s="176" t="s">
        <v>1605</v>
      </c>
    </row>
    <row r="189" spans="1:65" s="2" customFormat="1" ht="21.75" customHeight="1">
      <c r="A189" s="29"/>
      <c r="B189" s="163"/>
      <c r="C189" s="164" t="s">
        <v>542</v>
      </c>
      <c r="D189" s="164" t="s">
        <v>160</v>
      </c>
      <c r="E189" s="165" t="s">
        <v>1581</v>
      </c>
      <c r="F189" s="166" t="s">
        <v>1582</v>
      </c>
      <c r="G189" s="167" t="s">
        <v>231</v>
      </c>
      <c r="H189" s="168">
        <v>1</v>
      </c>
      <c r="I189" s="169"/>
      <c r="J189" s="170">
        <f t="shared" si="10"/>
        <v>0</v>
      </c>
      <c r="K189" s="249"/>
      <c r="L189" s="251"/>
      <c r="M189" s="250" t="s">
        <v>1</v>
      </c>
      <c r="N189" s="173" t="s">
        <v>44</v>
      </c>
      <c r="O189" s="55"/>
      <c r="P189" s="174">
        <f t="shared" si="11"/>
        <v>0</v>
      </c>
      <c r="Q189" s="174">
        <v>7.0200000000000002E-3</v>
      </c>
      <c r="R189" s="174">
        <f t="shared" si="12"/>
        <v>7.0200000000000002E-3</v>
      </c>
      <c r="S189" s="174">
        <v>0</v>
      </c>
      <c r="T189" s="175">
        <f t="shared" si="1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76" t="s">
        <v>164</v>
      </c>
      <c r="AT189" s="176" t="s">
        <v>160</v>
      </c>
      <c r="AU189" s="176" t="s">
        <v>91</v>
      </c>
      <c r="AY189" s="14" t="s">
        <v>158</v>
      </c>
      <c r="BE189" s="177">
        <f t="shared" si="14"/>
        <v>0</v>
      </c>
      <c r="BF189" s="177">
        <f t="shared" si="15"/>
        <v>0</v>
      </c>
      <c r="BG189" s="177">
        <f t="shared" si="16"/>
        <v>0</v>
      </c>
      <c r="BH189" s="177">
        <f t="shared" si="17"/>
        <v>0</v>
      </c>
      <c r="BI189" s="177">
        <f t="shared" si="18"/>
        <v>0</v>
      </c>
      <c r="BJ189" s="14" t="s">
        <v>91</v>
      </c>
      <c r="BK189" s="177">
        <f t="shared" si="19"/>
        <v>0</v>
      </c>
      <c r="BL189" s="14" t="s">
        <v>164</v>
      </c>
      <c r="BM189" s="176" t="s">
        <v>1606</v>
      </c>
    </row>
    <row r="190" spans="1:65" s="2" customFormat="1" ht="21.75" customHeight="1">
      <c r="A190" s="29"/>
      <c r="B190" s="163"/>
      <c r="C190" s="183" t="s">
        <v>546</v>
      </c>
      <c r="D190" s="183" t="s">
        <v>424</v>
      </c>
      <c r="E190" s="184" t="s">
        <v>1607</v>
      </c>
      <c r="F190" s="185" t="s">
        <v>2529</v>
      </c>
      <c r="G190" s="186" t="s">
        <v>231</v>
      </c>
      <c r="H190" s="187">
        <v>1</v>
      </c>
      <c r="I190" s="188"/>
      <c r="J190" s="189">
        <f t="shared" si="10"/>
        <v>0</v>
      </c>
      <c r="K190" s="253"/>
      <c r="L190" s="255"/>
      <c r="M190" s="254" t="s">
        <v>1</v>
      </c>
      <c r="N190" s="193" t="s">
        <v>44</v>
      </c>
      <c r="O190" s="55"/>
      <c r="P190" s="174">
        <f t="shared" si="11"/>
        <v>0</v>
      </c>
      <c r="Q190" s="174">
        <v>0.16</v>
      </c>
      <c r="R190" s="174">
        <f t="shared" si="12"/>
        <v>0.16</v>
      </c>
      <c r="S190" s="174">
        <v>0</v>
      </c>
      <c r="T190" s="175">
        <f t="shared" si="1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76" t="s">
        <v>189</v>
      </c>
      <c r="AT190" s="176" t="s">
        <v>424</v>
      </c>
      <c r="AU190" s="176" t="s">
        <v>91</v>
      </c>
      <c r="AY190" s="14" t="s">
        <v>158</v>
      </c>
      <c r="BE190" s="177">
        <f t="shared" si="14"/>
        <v>0</v>
      </c>
      <c r="BF190" s="177">
        <f t="shared" si="15"/>
        <v>0</v>
      </c>
      <c r="BG190" s="177">
        <f t="shared" si="16"/>
        <v>0</v>
      </c>
      <c r="BH190" s="177">
        <f t="shared" si="17"/>
        <v>0</v>
      </c>
      <c r="BI190" s="177">
        <f t="shared" si="18"/>
        <v>0</v>
      </c>
      <c r="BJ190" s="14" t="s">
        <v>91</v>
      </c>
      <c r="BK190" s="177">
        <f t="shared" si="19"/>
        <v>0</v>
      </c>
      <c r="BL190" s="14" t="s">
        <v>164</v>
      </c>
      <c r="BM190" s="176" t="s">
        <v>1608</v>
      </c>
    </row>
    <row r="191" spans="1:65" s="2" customFormat="1" ht="21.75" customHeight="1">
      <c r="A191" s="29"/>
      <c r="B191" s="163"/>
      <c r="C191" s="164" t="s">
        <v>550</v>
      </c>
      <c r="D191" s="164" t="s">
        <v>160</v>
      </c>
      <c r="E191" s="165" t="s">
        <v>1609</v>
      </c>
      <c r="F191" s="166" t="s">
        <v>1610</v>
      </c>
      <c r="G191" s="167" t="s">
        <v>251</v>
      </c>
      <c r="H191" s="168">
        <v>2</v>
      </c>
      <c r="I191" s="169"/>
      <c r="J191" s="170">
        <f t="shared" si="10"/>
        <v>0</v>
      </c>
      <c r="K191" s="249"/>
      <c r="L191" s="251"/>
      <c r="M191" s="250" t="s">
        <v>1</v>
      </c>
      <c r="N191" s="173" t="s">
        <v>44</v>
      </c>
      <c r="O191" s="55"/>
      <c r="P191" s="174">
        <f t="shared" si="11"/>
        <v>0</v>
      </c>
      <c r="Q191" s="174">
        <v>1.5350000000000001E-2</v>
      </c>
      <c r="R191" s="174">
        <f t="shared" si="12"/>
        <v>3.0700000000000002E-2</v>
      </c>
      <c r="S191" s="174">
        <v>0</v>
      </c>
      <c r="T191" s="175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76" t="s">
        <v>224</v>
      </c>
      <c r="AT191" s="176" t="s">
        <v>160</v>
      </c>
      <c r="AU191" s="176" t="s">
        <v>91</v>
      </c>
      <c r="AY191" s="14" t="s">
        <v>158</v>
      </c>
      <c r="BE191" s="177">
        <f t="shared" si="14"/>
        <v>0</v>
      </c>
      <c r="BF191" s="177">
        <f t="shared" si="15"/>
        <v>0</v>
      </c>
      <c r="BG191" s="177">
        <f t="shared" si="16"/>
        <v>0</v>
      </c>
      <c r="BH191" s="177">
        <f t="shared" si="17"/>
        <v>0</v>
      </c>
      <c r="BI191" s="177">
        <f t="shared" si="18"/>
        <v>0</v>
      </c>
      <c r="BJ191" s="14" t="s">
        <v>91</v>
      </c>
      <c r="BK191" s="177">
        <f t="shared" si="19"/>
        <v>0</v>
      </c>
      <c r="BL191" s="14" t="s">
        <v>224</v>
      </c>
      <c r="BM191" s="176" t="s">
        <v>1611</v>
      </c>
    </row>
    <row r="192" spans="1:65" s="2" customFormat="1" ht="21.75" customHeight="1">
      <c r="A192" s="29"/>
      <c r="B192" s="163"/>
      <c r="C192" s="164" t="s">
        <v>554</v>
      </c>
      <c r="D192" s="164" t="s">
        <v>160</v>
      </c>
      <c r="E192" s="165" t="s">
        <v>1612</v>
      </c>
      <c r="F192" s="166" t="s">
        <v>1613</v>
      </c>
      <c r="G192" s="167" t="s">
        <v>251</v>
      </c>
      <c r="H192" s="168">
        <v>4</v>
      </c>
      <c r="I192" s="169"/>
      <c r="J192" s="170">
        <f t="shared" si="10"/>
        <v>0</v>
      </c>
      <c r="K192" s="249"/>
      <c r="L192" s="251"/>
      <c r="M192" s="250" t="s">
        <v>1</v>
      </c>
      <c r="N192" s="173" t="s">
        <v>44</v>
      </c>
      <c r="O192" s="55"/>
      <c r="P192" s="174">
        <f t="shared" si="11"/>
        <v>0</v>
      </c>
      <c r="Q192" s="174">
        <v>3.5319999999999997E-2</v>
      </c>
      <c r="R192" s="174">
        <f t="shared" si="12"/>
        <v>0.14127999999999999</v>
      </c>
      <c r="S192" s="174">
        <v>0</v>
      </c>
      <c r="T192" s="175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76" t="s">
        <v>224</v>
      </c>
      <c r="AT192" s="176" t="s">
        <v>160</v>
      </c>
      <c r="AU192" s="176" t="s">
        <v>91</v>
      </c>
      <c r="AY192" s="14" t="s">
        <v>158</v>
      </c>
      <c r="BE192" s="177">
        <f t="shared" si="14"/>
        <v>0</v>
      </c>
      <c r="BF192" s="177">
        <f t="shared" si="15"/>
        <v>0</v>
      </c>
      <c r="BG192" s="177">
        <f t="shared" si="16"/>
        <v>0</v>
      </c>
      <c r="BH192" s="177">
        <f t="shared" si="17"/>
        <v>0</v>
      </c>
      <c r="BI192" s="177">
        <f t="shared" si="18"/>
        <v>0</v>
      </c>
      <c r="BJ192" s="14" t="s">
        <v>91</v>
      </c>
      <c r="BK192" s="177">
        <f t="shared" si="19"/>
        <v>0</v>
      </c>
      <c r="BL192" s="14" t="s">
        <v>224</v>
      </c>
      <c r="BM192" s="176" t="s">
        <v>1614</v>
      </c>
    </row>
    <row r="193" spans="1:65" s="2" customFormat="1" ht="21.75" customHeight="1">
      <c r="A193" s="29"/>
      <c r="B193" s="163"/>
      <c r="C193" s="164" t="s">
        <v>558</v>
      </c>
      <c r="D193" s="164" t="s">
        <v>160</v>
      </c>
      <c r="E193" s="165" t="s">
        <v>1615</v>
      </c>
      <c r="F193" s="166" t="s">
        <v>1616</v>
      </c>
      <c r="G193" s="167" t="s">
        <v>251</v>
      </c>
      <c r="H193" s="168">
        <v>10</v>
      </c>
      <c r="I193" s="169"/>
      <c r="J193" s="170">
        <f t="shared" si="10"/>
        <v>0</v>
      </c>
      <c r="K193" s="249"/>
      <c r="L193" s="251"/>
      <c r="M193" s="250" t="s">
        <v>1</v>
      </c>
      <c r="N193" s="173" t="s">
        <v>44</v>
      </c>
      <c r="O193" s="55"/>
      <c r="P193" s="174">
        <f t="shared" si="11"/>
        <v>0</v>
      </c>
      <c r="Q193" s="174">
        <v>1E-4</v>
      </c>
      <c r="R193" s="174">
        <f t="shared" si="12"/>
        <v>1E-3</v>
      </c>
      <c r="S193" s="174">
        <v>0</v>
      </c>
      <c r="T193" s="175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76" t="s">
        <v>164</v>
      </c>
      <c r="AT193" s="176" t="s">
        <v>160</v>
      </c>
      <c r="AU193" s="176" t="s">
        <v>91</v>
      </c>
      <c r="AY193" s="14" t="s">
        <v>158</v>
      </c>
      <c r="BE193" s="177">
        <f t="shared" si="14"/>
        <v>0</v>
      </c>
      <c r="BF193" s="177">
        <f t="shared" si="15"/>
        <v>0</v>
      </c>
      <c r="BG193" s="177">
        <f t="shared" si="16"/>
        <v>0</v>
      </c>
      <c r="BH193" s="177">
        <f t="shared" si="17"/>
        <v>0</v>
      </c>
      <c r="BI193" s="177">
        <f t="shared" si="18"/>
        <v>0</v>
      </c>
      <c r="BJ193" s="14" t="s">
        <v>91</v>
      </c>
      <c r="BK193" s="177">
        <f t="shared" si="19"/>
        <v>0</v>
      </c>
      <c r="BL193" s="14" t="s">
        <v>164</v>
      </c>
      <c r="BM193" s="176" t="s">
        <v>1617</v>
      </c>
    </row>
    <row r="194" spans="1:65" s="2" customFormat="1" ht="21.75" customHeight="1">
      <c r="A194" s="29"/>
      <c r="B194" s="163"/>
      <c r="C194" s="164" t="s">
        <v>562</v>
      </c>
      <c r="D194" s="164" t="s">
        <v>160</v>
      </c>
      <c r="E194" s="165" t="s">
        <v>1618</v>
      </c>
      <c r="F194" s="166" t="s">
        <v>1619</v>
      </c>
      <c r="G194" s="167" t="s">
        <v>251</v>
      </c>
      <c r="H194" s="168">
        <v>16</v>
      </c>
      <c r="I194" s="169"/>
      <c r="J194" s="170">
        <f t="shared" si="10"/>
        <v>0</v>
      </c>
      <c r="K194" s="249"/>
      <c r="L194" s="251"/>
      <c r="M194" s="250" t="s">
        <v>1</v>
      </c>
      <c r="N194" s="173" t="s">
        <v>44</v>
      </c>
      <c r="O194" s="55"/>
      <c r="P194" s="174">
        <f t="shared" si="11"/>
        <v>0</v>
      </c>
      <c r="Q194" s="174">
        <v>1E-4</v>
      </c>
      <c r="R194" s="174">
        <f t="shared" si="12"/>
        <v>1.6000000000000001E-3</v>
      </c>
      <c r="S194" s="174">
        <v>0</v>
      </c>
      <c r="T194" s="175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76" t="s">
        <v>164</v>
      </c>
      <c r="AT194" s="176" t="s">
        <v>160</v>
      </c>
      <c r="AU194" s="176" t="s">
        <v>91</v>
      </c>
      <c r="AY194" s="14" t="s">
        <v>158</v>
      </c>
      <c r="BE194" s="177">
        <f t="shared" si="14"/>
        <v>0</v>
      </c>
      <c r="BF194" s="177">
        <f t="shared" si="15"/>
        <v>0</v>
      </c>
      <c r="BG194" s="177">
        <f t="shared" si="16"/>
        <v>0</v>
      </c>
      <c r="BH194" s="177">
        <f t="shared" si="17"/>
        <v>0</v>
      </c>
      <c r="BI194" s="177">
        <f t="shared" si="18"/>
        <v>0</v>
      </c>
      <c r="BJ194" s="14" t="s">
        <v>91</v>
      </c>
      <c r="BK194" s="177">
        <f t="shared" si="19"/>
        <v>0</v>
      </c>
      <c r="BL194" s="14" t="s">
        <v>164</v>
      </c>
      <c r="BM194" s="176" t="s">
        <v>1620</v>
      </c>
    </row>
    <row r="195" spans="1:65" s="12" customFormat="1" ht="22.9" customHeight="1">
      <c r="B195" s="150"/>
      <c r="D195" s="151" t="s">
        <v>77</v>
      </c>
      <c r="E195" s="161" t="s">
        <v>194</v>
      </c>
      <c r="F195" s="161" t="s">
        <v>1621</v>
      </c>
      <c r="I195" s="153"/>
      <c r="J195" s="162">
        <f>BK195</f>
        <v>0</v>
      </c>
      <c r="L195" s="150"/>
      <c r="M195" s="155"/>
      <c r="N195" s="156"/>
      <c r="O195" s="156"/>
      <c r="P195" s="157">
        <f>SUM(P196:P205)</f>
        <v>0</v>
      </c>
      <c r="Q195" s="156"/>
      <c r="R195" s="157">
        <f>SUM(R196:R205)</f>
        <v>0</v>
      </c>
      <c r="S195" s="156"/>
      <c r="T195" s="158">
        <f>SUM(T196:T205)</f>
        <v>25.93</v>
      </c>
      <c r="AR195" s="151" t="s">
        <v>85</v>
      </c>
      <c r="AT195" s="159" t="s">
        <v>77</v>
      </c>
      <c r="AU195" s="159" t="s">
        <v>85</v>
      </c>
      <c r="AY195" s="151" t="s">
        <v>158</v>
      </c>
      <c r="BK195" s="160">
        <f>SUM(BK196:BK205)</f>
        <v>0</v>
      </c>
    </row>
    <row r="196" spans="1:65" s="2" customFormat="1" ht="33" customHeight="1">
      <c r="A196" s="29"/>
      <c r="B196" s="163"/>
      <c r="C196" s="164" t="s">
        <v>566</v>
      </c>
      <c r="D196" s="164" t="s">
        <v>160</v>
      </c>
      <c r="E196" s="165" t="s">
        <v>1622</v>
      </c>
      <c r="F196" s="166" t="s">
        <v>1623</v>
      </c>
      <c r="G196" s="167" t="s">
        <v>168</v>
      </c>
      <c r="H196" s="168">
        <v>9.6</v>
      </c>
      <c r="I196" s="169"/>
      <c r="J196" s="170">
        <f t="shared" ref="J196:J205" si="20">ROUND(I196*H196,2)</f>
        <v>0</v>
      </c>
      <c r="K196" s="249"/>
      <c r="L196" s="251"/>
      <c r="M196" s="250" t="s">
        <v>1</v>
      </c>
      <c r="N196" s="173" t="s">
        <v>44</v>
      </c>
      <c r="O196" s="55"/>
      <c r="P196" s="174">
        <f t="shared" ref="P196:P205" si="21">O196*H196</f>
        <v>0</v>
      </c>
      <c r="Q196" s="174">
        <v>0</v>
      </c>
      <c r="R196" s="174">
        <f t="shared" ref="R196:R205" si="22">Q196*H196</f>
        <v>0</v>
      </c>
      <c r="S196" s="174">
        <v>2.2000000000000002</v>
      </c>
      <c r="T196" s="175">
        <f t="shared" ref="T196:T205" si="23">S196*H196</f>
        <v>21.12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76" t="s">
        <v>164</v>
      </c>
      <c r="AT196" s="176" t="s">
        <v>160</v>
      </c>
      <c r="AU196" s="176" t="s">
        <v>91</v>
      </c>
      <c r="AY196" s="14" t="s">
        <v>158</v>
      </c>
      <c r="BE196" s="177">
        <f t="shared" ref="BE196:BE205" si="24">IF(N196="základná",J196,0)</f>
        <v>0</v>
      </c>
      <c r="BF196" s="177">
        <f t="shared" ref="BF196:BF205" si="25">IF(N196="znížená",J196,0)</f>
        <v>0</v>
      </c>
      <c r="BG196" s="177">
        <f t="shared" ref="BG196:BG205" si="26">IF(N196="zákl. prenesená",J196,0)</f>
        <v>0</v>
      </c>
      <c r="BH196" s="177">
        <f t="shared" ref="BH196:BH205" si="27">IF(N196="zníž. prenesená",J196,0)</f>
        <v>0</v>
      </c>
      <c r="BI196" s="177">
        <f t="shared" ref="BI196:BI205" si="28">IF(N196="nulová",J196,0)</f>
        <v>0</v>
      </c>
      <c r="BJ196" s="14" t="s">
        <v>91</v>
      </c>
      <c r="BK196" s="177">
        <f t="shared" ref="BK196:BK205" si="29">ROUND(I196*H196,2)</f>
        <v>0</v>
      </c>
      <c r="BL196" s="14" t="s">
        <v>164</v>
      </c>
      <c r="BM196" s="176" t="s">
        <v>1624</v>
      </c>
    </row>
    <row r="197" spans="1:65" s="2" customFormat="1" ht="21.75" customHeight="1">
      <c r="A197" s="29"/>
      <c r="B197" s="163"/>
      <c r="C197" s="164" t="s">
        <v>570</v>
      </c>
      <c r="D197" s="164" t="s">
        <v>160</v>
      </c>
      <c r="E197" s="165" t="s">
        <v>1625</v>
      </c>
      <c r="F197" s="166" t="s">
        <v>1626</v>
      </c>
      <c r="G197" s="167" t="s">
        <v>251</v>
      </c>
      <c r="H197" s="168">
        <v>30</v>
      </c>
      <c r="I197" s="169"/>
      <c r="J197" s="170">
        <f t="shared" si="20"/>
        <v>0</v>
      </c>
      <c r="K197" s="249"/>
      <c r="L197" s="251"/>
      <c r="M197" s="250" t="s">
        <v>1</v>
      </c>
      <c r="N197" s="173" t="s">
        <v>44</v>
      </c>
      <c r="O197" s="55"/>
      <c r="P197" s="174">
        <f t="shared" si="21"/>
        <v>0</v>
      </c>
      <c r="Q197" s="174">
        <v>0</v>
      </c>
      <c r="R197" s="174">
        <f t="shared" si="22"/>
        <v>0</v>
      </c>
      <c r="S197" s="174">
        <v>1.0999999999999999E-2</v>
      </c>
      <c r="T197" s="175">
        <f t="shared" si="23"/>
        <v>0.32999999999999996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76" t="s">
        <v>164</v>
      </c>
      <c r="AT197" s="176" t="s">
        <v>160</v>
      </c>
      <c r="AU197" s="176" t="s">
        <v>91</v>
      </c>
      <c r="AY197" s="14" t="s">
        <v>158</v>
      </c>
      <c r="BE197" s="177">
        <f t="shared" si="24"/>
        <v>0</v>
      </c>
      <c r="BF197" s="177">
        <f t="shared" si="25"/>
        <v>0</v>
      </c>
      <c r="BG197" s="177">
        <f t="shared" si="26"/>
        <v>0</v>
      </c>
      <c r="BH197" s="177">
        <f t="shared" si="27"/>
        <v>0</v>
      </c>
      <c r="BI197" s="177">
        <f t="shared" si="28"/>
        <v>0</v>
      </c>
      <c r="BJ197" s="14" t="s">
        <v>91</v>
      </c>
      <c r="BK197" s="177">
        <f t="shared" si="29"/>
        <v>0</v>
      </c>
      <c r="BL197" s="14" t="s">
        <v>164</v>
      </c>
      <c r="BM197" s="176" t="s">
        <v>1627</v>
      </c>
    </row>
    <row r="198" spans="1:65" s="2" customFormat="1" ht="21.75" customHeight="1">
      <c r="A198" s="29"/>
      <c r="B198" s="163"/>
      <c r="C198" s="164" t="s">
        <v>574</v>
      </c>
      <c r="D198" s="164" t="s">
        <v>160</v>
      </c>
      <c r="E198" s="165" t="s">
        <v>1628</v>
      </c>
      <c r="F198" s="166" t="s">
        <v>1629</v>
      </c>
      <c r="G198" s="167" t="s">
        <v>251</v>
      </c>
      <c r="H198" s="168">
        <v>90</v>
      </c>
      <c r="I198" s="169"/>
      <c r="J198" s="170">
        <f t="shared" si="20"/>
        <v>0</v>
      </c>
      <c r="K198" s="249"/>
      <c r="L198" s="251"/>
      <c r="M198" s="250" t="s">
        <v>1</v>
      </c>
      <c r="N198" s="173" t="s">
        <v>44</v>
      </c>
      <c r="O198" s="55"/>
      <c r="P198" s="174">
        <f t="shared" si="21"/>
        <v>0</v>
      </c>
      <c r="Q198" s="174">
        <v>0</v>
      </c>
      <c r="R198" s="174">
        <f t="shared" si="22"/>
        <v>0</v>
      </c>
      <c r="S198" s="174">
        <v>2.1999999999999999E-2</v>
      </c>
      <c r="T198" s="175">
        <f t="shared" si="23"/>
        <v>1.98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76" t="s">
        <v>164</v>
      </c>
      <c r="AT198" s="176" t="s">
        <v>160</v>
      </c>
      <c r="AU198" s="176" t="s">
        <v>91</v>
      </c>
      <c r="AY198" s="14" t="s">
        <v>158</v>
      </c>
      <c r="BE198" s="177">
        <f t="shared" si="24"/>
        <v>0</v>
      </c>
      <c r="BF198" s="177">
        <f t="shared" si="25"/>
        <v>0</v>
      </c>
      <c r="BG198" s="177">
        <f t="shared" si="26"/>
        <v>0</v>
      </c>
      <c r="BH198" s="177">
        <f t="shared" si="27"/>
        <v>0</v>
      </c>
      <c r="BI198" s="177">
        <f t="shared" si="28"/>
        <v>0</v>
      </c>
      <c r="BJ198" s="14" t="s">
        <v>91</v>
      </c>
      <c r="BK198" s="177">
        <f t="shared" si="29"/>
        <v>0</v>
      </c>
      <c r="BL198" s="14" t="s">
        <v>164</v>
      </c>
      <c r="BM198" s="176" t="s">
        <v>1630</v>
      </c>
    </row>
    <row r="199" spans="1:65" s="2" customFormat="1" ht="21.75" customHeight="1">
      <c r="A199" s="29"/>
      <c r="B199" s="163"/>
      <c r="C199" s="164" t="s">
        <v>578</v>
      </c>
      <c r="D199" s="164" t="s">
        <v>160</v>
      </c>
      <c r="E199" s="165" t="s">
        <v>1631</v>
      </c>
      <c r="F199" s="166" t="s">
        <v>1632</v>
      </c>
      <c r="G199" s="167" t="s">
        <v>251</v>
      </c>
      <c r="H199" s="168">
        <v>50</v>
      </c>
      <c r="I199" s="169"/>
      <c r="J199" s="170">
        <f t="shared" si="20"/>
        <v>0</v>
      </c>
      <c r="K199" s="249"/>
      <c r="L199" s="251"/>
      <c r="M199" s="250" t="s">
        <v>1</v>
      </c>
      <c r="N199" s="173" t="s">
        <v>44</v>
      </c>
      <c r="O199" s="55"/>
      <c r="P199" s="174">
        <f t="shared" si="21"/>
        <v>0</v>
      </c>
      <c r="Q199" s="174">
        <v>0</v>
      </c>
      <c r="R199" s="174">
        <f t="shared" si="22"/>
        <v>0</v>
      </c>
      <c r="S199" s="174">
        <v>0.05</v>
      </c>
      <c r="T199" s="175">
        <f t="shared" si="23"/>
        <v>2.5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76" t="s">
        <v>164</v>
      </c>
      <c r="AT199" s="176" t="s">
        <v>160</v>
      </c>
      <c r="AU199" s="176" t="s">
        <v>91</v>
      </c>
      <c r="AY199" s="14" t="s">
        <v>158</v>
      </c>
      <c r="BE199" s="177">
        <f t="shared" si="24"/>
        <v>0</v>
      </c>
      <c r="BF199" s="177">
        <f t="shared" si="25"/>
        <v>0</v>
      </c>
      <c r="BG199" s="177">
        <f t="shared" si="26"/>
        <v>0</v>
      </c>
      <c r="BH199" s="177">
        <f t="shared" si="27"/>
        <v>0</v>
      </c>
      <c r="BI199" s="177">
        <f t="shared" si="28"/>
        <v>0</v>
      </c>
      <c r="BJ199" s="14" t="s">
        <v>91</v>
      </c>
      <c r="BK199" s="177">
        <f t="shared" si="29"/>
        <v>0</v>
      </c>
      <c r="BL199" s="14" t="s">
        <v>164</v>
      </c>
      <c r="BM199" s="176" t="s">
        <v>1633</v>
      </c>
    </row>
    <row r="200" spans="1:65" s="2" customFormat="1" ht="16.5" customHeight="1">
      <c r="A200" s="29"/>
      <c r="B200" s="163"/>
      <c r="C200" s="164" t="s">
        <v>582</v>
      </c>
      <c r="D200" s="164" t="s">
        <v>160</v>
      </c>
      <c r="E200" s="165" t="s">
        <v>270</v>
      </c>
      <c r="F200" s="166" t="s">
        <v>1634</v>
      </c>
      <c r="G200" s="167" t="s">
        <v>192</v>
      </c>
      <c r="H200" s="168">
        <v>14.41</v>
      </c>
      <c r="I200" s="169"/>
      <c r="J200" s="170">
        <f t="shared" si="20"/>
        <v>0</v>
      </c>
      <c r="K200" s="249"/>
      <c r="L200" s="251"/>
      <c r="M200" s="250" t="s">
        <v>1</v>
      </c>
      <c r="N200" s="173" t="s">
        <v>44</v>
      </c>
      <c r="O200" s="55"/>
      <c r="P200" s="174">
        <f t="shared" si="21"/>
        <v>0</v>
      </c>
      <c r="Q200" s="174">
        <v>0</v>
      </c>
      <c r="R200" s="174">
        <f t="shared" si="22"/>
        <v>0</v>
      </c>
      <c r="S200" s="174">
        <v>0</v>
      </c>
      <c r="T200" s="175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76" t="s">
        <v>164</v>
      </c>
      <c r="AT200" s="176" t="s">
        <v>160</v>
      </c>
      <c r="AU200" s="176" t="s">
        <v>91</v>
      </c>
      <c r="AY200" s="14" t="s">
        <v>158</v>
      </c>
      <c r="BE200" s="177">
        <f t="shared" si="24"/>
        <v>0</v>
      </c>
      <c r="BF200" s="177">
        <f t="shared" si="25"/>
        <v>0</v>
      </c>
      <c r="BG200" s="177">
        <f t="shared" si="26"/>
        <v>0</v>
      </c>
      <c r="BH200" s="177">
        <f t="shared" si="27"/>
        <v>0</v>
      </c>
      <c r="BI200" s="177">
        <f t="shared" si="28"/>
        <v>0</v>
      </c>
      <c r="BJ200" s="14" t="s">
        <v>91</v>
      </c>
      <c r="BK200" s="177">
        <f t="shared" si="29"/>
        <v>0</v>
      </c>
      <c r="BL200" s="14" t="s">
        <v>164</v>
      </c>
      <c r="BM200" s="176" t="s">
        <v>1635</v>
      </c>
    </row>
    <row r="201" spans="1:65" s="2" customFormat="1" ht="21.75" customHeight="1">
      <c r="A201" s="29"/>
      <c r="B201" s="163"/>
      <c r="C201" s="164" t="s">
        <v>586</v>
      </c>
      <c r="D201" s="164" t="s">
        <v>160</v>
      </c>
      <c r="E201" s="165" t="s">
        <v>1636</v>
      </c>
      <c r="F201" s="166" t="s">
        <v>1637</v>
      </c>
      <c r="G201" s="167" t="s">
        <v>192</v>
      </c>
      <c r="H201" s="168">
        <v>86.46</v>
      </c>
      <c r="I201" s="169"/>
      <c r="J201" s="170">
        <f t="shared" si="20"/>
        <v>0</v>
      </c>
      <c r="K201" s="249"/>
      <c r="L201" s="251"/>
      <c r="M201" s="250" t="s">
        <v>1</v>
      </c>
      <c r="N201" s="173" t="s">
        <v>44</v>
      </c>
      <c r="O201" s="55"/>
      <c r="P201" s="174">
        <f t="shared" si="21"/>
        <v>0</v>
      </c>
      <c r="Q201" s="174">
        <v>0</v>
      </c>
      <c r="R201" s="174">
        <f t="shared" si="22"/>
        <v>0</v>
      </c>
      <c r="S201" s="174">
        <v>0</v>
      </c>
      <c r="T201" s="175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76" t="s">
        <v>164</v>
      </c>
      <c r="AT201" s="176" t="s">
        <v>160</v>
      </c>
      <c r="AU201" s="176" t="s">
        <v>91</v>
      </c>
      <c r="AY201" s="14" t="s">
        <v>158</v>
      </c>
      <c r="BE201" s="177">
        <f t="shared" si="24"/>
        <v>0</v>
      </c>
      <c r="BF201" s="177">
        <f t="shared" si="25"/>
        <v>0</v>
      </c>
      <c r="BG201" s="177">
        <f t="shared" si="26"/>
        <v>0</v>
      </c>
      <c r="BH201" s="177">
        <f t="shared" si="27"/>
        <v>0</v>
      </c>
      <c r="BI201" s="177">
        <f t="shared" si="28"/>
        <v>0</v>
      </c>
      <c r="BJ201" s="14" t="s">
        <v>91</v>
      </c>
      <c r="BK201" s="177">
        <f t="shared" si="29"/>
        <v>0</v>
      </c>
      <c r="BL201" s="14" t="s">
        <v>164</v>
      </c>
      <c r="BM201" s="176" t="s">
        <v>1638</v>
      </c>
    </row>
    <row r="202" spans="1:65" s="2" customFormat="1" ht="21.75" customHeight="1">
      <c r="A202" s="29"/>
      <c r="B202" s="163"/>
      <c r="C202" s="164" t="s">
        <v>590</v>
      </c>
      <c r="D202" s="164" t="s">
        <v>160</v>
      </c>
      <c r="E202" s="165" t="s">
        <v>274</v>
      </c>
      <c r="F202" s="166" t="s">
        <v>1639</v>
      </c>
      <c r="G202" s="167" t="s">
        <v>192</v>
      </c>
      <c r="H202" s="168">
        <v>26.916</v>
      </c>
      <c r="I202" s="169"/>
      <c r="J202" s="170">
        <f t="shared" si="20"/>
        <v>0</v>
      </c>
      <c r="K202" s="249"/>
      <c r="L202" s="251"/>
      <c r="M202" s="250" t="s">
        <v>1</v>
      </c>
      <c r="N202" s="173" t="s">
        <v>44</v>
      </c>
      <c r="O202" s="55"/>
      <c r="P202" s="174">
        <f t="shared" si="21"/>
        <v>0</v>
      </c>
      <c r="Q202" s="174">
        <v>0</v>
      </c>
      <c r="R202" s="174">
        <f t="shared" si="22"/>
        <v>0</v>
      </c>
      <c r="S202" s="174">
        <v>0</v>
      </c>
      <c r="T202" s="175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76" t="s">
        <v>164</v>
      </c>
      <c r="AT202" s="176" t="s">
        <v>160</v>
      </c>
      <c r="AU202" s="176" t="s">
        <v>91</v>
      </c>
      <c r="AY202" s="14" t="s">
        <v>158</v>
      </c>
      <c r="BE202" s="177">
        <f t="shared" si="24"/>
        <v>0</v>
      </c>
      <c r="BF202" s="177">
        <f t="shared" si="25"/>
        <v>0</v>
      </c>
      <c r="BG202" s="177">
        <f t="shared" si="26"/>
        <v>0</v>
      </c>
      <c r="BH202" s="177">
        <f t="shared" si="27"/>
        <v>0</v>
      </c>
      <c r="BI202" s="177">
        <f t="shared" si="28"/>
        <v>0</v>
      </c>
      <c r="BJ202" s="14" t="s">
        <v>91</v>
      </c>
      <c r="BK202" s="177">
        <f t="shared" si="29"/>
        <v>0</v>
      </c>
      <c r="BL202" s="14" t="s">
        <v>164</v>
      </c>
      <c r="BM202" s="176" t="s">
        <v>1640</v>
      </c>
    </row>
    <row r="203" spans="1:65" s="2" customFormat="1" ht="21.75" customHeight="1">
      <c r="A203" s="29"/>
      <c r="B203" s="163"/>
      <c r="C203" s="164" t="s">
        <v>594</v>
      </c>
      <c r="D203" s="164" t="s">
        <v>160</v>
      </c>
      <c r="E203" s="165" t="s">
        <v>1641</v>
      </c>
      <c r="F203" s="166" t="s">
        <v>1642</v>
      </c>
      <c r="G203" s="167" t="s">
        <v>192</v>
      </c>
      <c r="H203" s="168">
        <v>150</v>
      </c>
      <c r="I203" s="169"/>
      <c r="J203" s="170">
        <f t="shared" si="20"/>
        <v>0</v>
      </c>
      <c r="K203" s="249"/>
      <c r="L203" s="251"/>
      <c r="M203" s="250" t="s">
        <v>1</v>
      </c>
      <c r="N203" s="173" t="s">
        <v>44</v>
      </c>
      <c r="O203" s="55"/>
      <c r="P203" s="174">
        <f t="shared" si="21"/>
        <v>0</v>
      </c>
      <c r="Q203" s="174">
        <v>0</v>
      </c>
      <c r="R203" s="174">
        <f t="shared" si="22"/>
        <v>0</v>
      </c>
      <c r="S203" s="174">
        <v>0</v>
      </c>
      <c r="T203" s="175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76" t="s">
        <v>164</v>
      </c>
      <c r="AT203" s="176" t="s">
        <v>160</v>
      </c>
      <c r="AU203" s="176" t="s">
        <v>91</v>
      </c>
      <c r="AY203" s="14" t="s">
        <v>158</v>
      </c>
      <c r="BE203" s="177">
        <f t="shared" si="24"/>
        <v>0</v>
      </c>
      <c r="BF203" s="177">
        <f t="shared" si="25"/>
        <v>0</v>
      </c>
      <c r="BG203" s="177">
        <f t="shared" si="26"/>
        <v>0</v>
      </c>
      <c r="BH203" s="177">
        <f t="shared" si="27"/>
        <v>0</v>
      </c>
      <c r="BI203" s="177">
        <f t="shared" si="28"/>
        <v>0</v>
      </c>
      <c r="BJ203" s="14" t="s">
        <v>91</v>
      </c>
      <c r="BK203" s="177">
        <f t="shared" si="29"/>
        <v>0</v>
      </c>
      <c r="BL203" s="14" t="s">
        <v>164</v>
      </c>
      <c r="BM203" s="176" t="s">
        <v>1643</v>
      </c>
    </row>
    <row r="204" spans="1:65" s="2" customFormat="1" ht="21.75" customHeight="1">
      <c r="A204" s="29"/>
      <c r="B204" s="163"/>
      <c r="C204" s="164" t="s">
        <v>598</v>
      </c>
      <c r="D204" s="164" t="s">
        <v>160</v>
      </c>
      <c r="E204" s="165" t="s">
        <v>1644</v>
      </c>
      <c r="F204" s="166" t="s">
        <v>1645</v>
      </c>
      <c r="G204" s="167" t="s">
        <v>192</v>
      </c>
      <c r="H204" s="168">
        <v>14.41</v>
      </c>
      <c r="I204" s="169"/>
      <c r="J204" s="170">
        <f t="shared" si="20"/>
        <v>0</v>
      </c>
      <c r="K204" s="249"/>
      <c r="L204" s="251"/>
      <c r="M204" s="250" t="s">
        <v>1</v>
      </c>
      <c r="N204" s="173" t="s">
        <v>44</v>
      </c>
      <c r="O204" s="55"/>
      <c r="P204" s="174">
        <f t="shared" si="21"/>
        <v>0</v>
      </c>
      <c r="Q204" s="174">
        <v>0</v>
      </c>
      <c r="R204" s="174">
        <f t="shared" si="22"/>
        <v>0</v>
      </c>
      <c r="S204" s="174">
        <v>0</v>
      </c>
      <c r="T204" s="175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76" t="s">
        <v>164</v>
      </c>
      <c r="AT204" s="176" t="s">
        <v>160</v>
      </c>
      <c r="AU204" s="176" t="s">
        <v>91</v>
      </c>
      <c r="AY204" s="14" t="s">
        <v>158</v>
      </c>
      <c r="BE204" s="177">
        <f t="shared" si="24"/>
        <v>0</v>
      </c>
      <c r="BF204" s="177">
        <f t="shared" si="25"/>
        <v>0</v>
      </c>
      <c r="BG204" s="177">
        <f t="shared" si="26"/>
        <v>0</v>
      </c>
      <c r="BH204" s="177">
        <f t="shared" si="27"/>
        <v>0</v>
      </c>
      <c r="BI204" s="177">
        <f t="shared" si="28"/>
        <v>0</v>
      </c>
      <c r="BJ204" s="14" t="s">
        <v>91</v>
      </c>
      <c r="BK204" s="177">
        <f t="shared" si="29"/>
        <v>0</v>
      </c>
      <c r="BL204" s="14" t="s">
        <v>164</v>
      </c>
      <c r="BM204" s="176" t="s">
        <v>1646</v>
      </c>
    </row>
    <row r="205" spans="1:65" s="2" customFormat="1" ht="16.5" customHeight="1">
      <c r="A205" s="29"/>
      <c r="B205" s="163"/>
      <c r="C205" s="164" t="s">
        <v>602</v>
      </c>
      <c r="D205" s="164" t="s">
        <v>160</v>
      </c>
      <c r="E205" s="165" t="s">
        <v>1647</v>
      </c>
      <c r="F205" s="166" t="s">
        <v>1648</v>
      </c>
      <c r="G205" s="167" t="s">
        <v>231</v>
      </c>
      <c r="H205" s="168">
        <v>1</v>
      </c>
      <c r="I205" s="169"/>
      <c r="J205" s="170">
        <f t="shared" si="20"/>
        <v>0</v>
      </c>
      <c r="K205" s="249"/>
      <c r="L205" s="251"/>
      <c r="M205" s="250" t="s">
        <v>1</v>
      </c>
      <c r="N205" s="173" t="s">
        <v>44</v>
      </c>
      <c r="O205" s="55"/>
      <c r="P205" s="174">
        <f t="shared" si="21"/>
        <v>0</v>
      </c>
      <c r="Q205" s="174">
        <v>0</v>
      </c>
      <c r="R205" s="174">
        <f t="shared" si="22"/>
        <v>0</v>
      </c>
      <c r="S205" s="174">
        <v>0</v>
      </c>
      <c r="T205" s="175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76" t="s">
        <v>164</v>
      </c>
      <c r="AT205" s="176" t="s">
        <v>160</v>
      </c>
      <c r="AU205" s="176" t="s">
        <v>91</v>
      </c>
      <c r="AY205" s="14" t="s">
        <v>158</v>
      </c>
      <c r="BE205" s="177">
        <f t="shared" si="24"/>
        <v>0</v>
      </c>
      <c r="BF205" s="177">
        <f t="shared" si="25"/>
        <v>0</v>
      </c>
      <c r="BG205" s="177">
        <f t="shared" si="26"/>
        <v>0</v>
      </c>
      <c r="BH205" s="177">
        <f t="shared" si="27"/>
        <v>0</v>
      </c>
      <c r="BI205" s="177">
        <f t="shared" si="28"/>
        <v>0</v>
      </c>
      <c r="BJ205" s="14" t="s">
        <v>91</v>
      </c>
      <c r="BK205" s="177">
        <f t="shared" si="29"/>
        <v>0</v>
      </c>
      <c r="BL205" s="14" t="s">
        <v>164</v>
      </c>
      <c r="BM205" s="176" t="s">
        <v>1649</v>
      </c>
    </row>
    <row r="206" spans="1:65" s="12" customFormat="1" ht="22.9" customHeight="1">
      <c r="B206" s="150"/>
      <c r="D206" s="151" t="s">
        <v>77</v>
      </c>
      <c r="E206" s="161" t="s">
        <v>650</v>
      </c>
      <c r="F206" s="161" t="s">
        <v>1650</v>
      </c>
      <c r="I206" s="153"/>
      <c r="J206" s="162">
        <f>BK206</f>
        <v>0</v>
      </c>
      <c r="L206" s="150"/>
      <c r="M206" s="155"/>
      <c r="N206" s="156"/>
      <c r="O206" s="156"/>
      <c r="P206" s="157">
        <f>P207</f>
        <v>0</v>
      </c>
      <c r="Q206" s="156"/>
      <c r="R206" s="157">
        <f>R207</f>
        <v>0</v>
      </c>
      <c r="S206" s="156"/>
      <c r="T206" s="158">
        <f>T207</f>
        <v>0</v>
      </c>
      <c r="AR206" s="151" t="s">
        <v>85</v>
      </c>
      <c r="AT206" s="159" t="s">
        <v>77</v>
      </c>
      <c r="AU206" s="159" t="s">
        <v>85</v>
      </c>
      <c r="AY206" s="151" t="s">
        <v>158</v>
      </c>
      <c r="BK206" s="160">
        <f>BK207</f>
        <v>0</v>
      </c>
    </row>
    <row r="207" spans="1:65" s="2" customFormat="1" ht="21.75" customHeight="1">
      <c r="A207" s="29"/>
      <c r="B207" s="163"/>
      <c r="C207" s="164" t="s">
        <v>606</v>
      </c>
      <c r="D207" s="164" t="s">
        <v>160</v>
      </c>
      <c r="E207" s="165" t="s">
        <v>1651</v>
      </c>
      <c r="F207" s="166" t="s">
        <v>1652</v>
      </c>
      <c r="G207" s="167" t="s">
        <v>192</v>
      </c>
      <c r="H207" s="168">
        <v>29.111000000000001</v>
      </c>
      <c r="I207" s="169"/>
      <c r="J207" s="170">
        <f>ROUND(I207*H207,2)</f>
        <v>0</v>
      </c>
      <c r="K207" s="249"/>
      <c r="L207" s="251"/>
      <c r="M207" s="250" t="s">
        <v>1</v>
      </c>
      <c r="N207" s="173" t="s">
        <v>44</v>
      </c>
      <c r="O207" s="55"/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76" t="s">
        <v>164</v>
      </c>
      <c r="AT207" s="176" t="s">
        <v>160</v>
      </c>
      <c r="AU207" s="176" t="s">
        <v>91</v>
      </c>
      <c r="AY207" s="14" t="s">
        <v>158</v>
      </c>
      <c r="BE207" s="177">
        <f>IF(N207="základná",J207,0)</f>
        <v>0</v>
      </c>
      <c r="BF207" s="177">
        <f>IF(N207="znížená",J207,0)</f>
        <v>0</v>
      </c>
      <c r="BG207" s="177">
        <f>IF(N207="zákl. prenesená",J207,0)</f>
        <v>0</v>
      </c>
      <c r="BH207" s="177">
        <f>IF(N207="zníž. prenesená",J207,0)</f>
        <v>0</v>
      </c>
      <c r="BI207" s="177">
        <f>IF(N207="nulová",J207,0)</f>
        <v>0</v>
      </c>
      <c r="BJ207" s="14" t="s">
        <v>91</v>
      </c>
      <c r="BK207" s="177">
        <f>ROUND(I207*H207,2)</f>
        <v>0</v>
      </c>
      <c r="BL207" s="14" t="s">
        <v>164</v>
      </c>
      <c r="BM207" s="176" t="s">
        <v>1653</v>
      </c>
    </row>
    <row r="208" spans="1:65" s="12" customFormat="1" ht="25.9" customHeight="1">
      <c r="B208" s="150"/>
      <c r="D208" s="151" t="s">
        <v>77</v>
      </c>
      <c r="E208" s="152" t="s">
        <v>285</v>
      </c>
      <c r="F208" s="152" t="s">
        <v>1654</v>
      </c>
      <c r="I208" s="153"/>
      <c r="J208" s="154">
        <f>BK208</f>
        <v>0</v>
      </c>
      <c r="L208" s="150"/>
      <c r="M208" s="155"/>
      <c r="N208" s="156"/>
      <c r="O208" s="156"/>
      <c r="P208" s="157">
        <f>P209+P220+P275+P310</f>
        <v>0</v>
      </c>
      <c r="Q208" s="156"/>
      <c r="R208" s="157">
        <f>R209+R220+R275+R310</f>
        <v>10.558881589999999</v>
      </c>
      <c r="S208" s="156"/>
      <c r="T208" s="158">
        <f>T209+T220+T275+T310</f>
        <v>0.98645999999999989</v>
      </c>
      <c r="AR208" s="151" t="s">
        <v>91</v>
      </c>
      <c r="AT208" s="159" t="s">
        <v>77</v>
      </c>
      <c r="AU208" s="159" t="s">
        <v>78</v>
      </c>
      <c r="AY208" s="151" t="s">
        <v>158</v>
      </c>
      <c r="BK208" s="160">
        <f>BK209+BK220+BK275+BK310</f>
        <v>0</v>
      </c>
    </row>
    <row r="209" spans="1:65" s="12" customFormat="1" ht="22.9" customHeight="1">
      <c r="B209" s="150"/>
      <c r="D209" s="151" t="s">
        <v>77</v>
      </c>
      <c r="E209" s="161" t="s">
        <v>813</v>
      </c>
      <c r="F209" s="161" t="s">
        <v>1655</v>
      </c>
      <c r="I209" s="153"/>
      <c r="J209" s="162">
        <f>BK209</f>
        <v>0</v>
      </c>
      <c r="L209" s="150"/>
      <c r="M209" s="155"/>
      <c r="N209" s="156"/>
      <c r="O209" s="156"/>
      <c r="P209" s="157">
        <f>SUM(P210:P219)</f>
        <v>0</v>
      </c>
      <c r="Q209" s="156"/>
      <c r="R209" s="157">
        <f>SUM(R210:R219)</f>
        <v>1.17E-2</v>
      </c>
      <c r="S209" s="156"/>
      <c r="T209" s="158">
        <f>SUM(T210:T219)</f>
        <v>0</v>
      </c>
      <c r="AR209" s="151" t="s">
        <v>91</v>
      </c>
      <c r="AT209" s="159" t="s">
        <v>77</v>
      </c>
      <c r="AU209" s="159" t="s">
        <v>85</v>
      </c>
      <c r="AY209" s="151" t="s">
        <v>158</v>
      </c>
      <c r="BK209" s="160">
        <f>SUM(BK210:BK219)</f>
        <v>0</v>
      </c>
    </row>
    <row r="210" spans="1:65" s="2" customFormat="1" ht="33" customHeight="1">
      <c r="A210" s="29"/>
      <c r="B210" s="163"/>
      <c r="C210" s="164" t="s">
        <v>610</v>
      </c>
      <c r="D210" s="164" t="s">
        <v>160</v>
      </c>
      <c r="E210" s="165" t="s">
        <v>1656</v>
      </c>
      <c r="F210" s="166" t="s">
        <v>1657</v>
      </c>
      <c r="G210" s="167" t="s">
        <v>251</v>
      </c>
      <c r="H210" s="168">
        <v>198</v>
      </c>
      <c r="I210" s="169"/>
      <c r="J210" s="170">
        <f t="shared" ref="J210:J219" si="30">ROUND(I210*H210,2)</f>
        <v>0</v>
      </c>
      <c r="K210" s="249"/>
      <c r="L210" s="251"/>
      <c r="M210" s="250" t="s">
        <v>1</v>
      </c>
      <c r="N210" s="173" t="s">
        <v>44</v>
      </c>
      <c r="O210" s="55"/>
      <c r="P210" s="174">
        <f t="shared" ref="P210:P219" si="31">O210*H210</f>
        <v>0</v>
      </c>
      <c r="Q210" s="174">
        <v>0</v>
      </c>
      <c r="R210" s="174">
        <f t="shared" ref="R210:R219" si="32">Q210*H210</f>
        <v>0</v>
      </c>
      <c r="S210" s="174">
        <v>0</v>
      </c>
      <c r="T210" s="175">
        <f t="shared" ref="T210:T219" si="33"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76" t="s">
        <v>224</v>
      </c>
      <c r="AT210" s="176" t="s">
        <v>160</v>
      </c>
      <c r="AU210" s="176" t="s">
        <v>91</v>
      </c>
      <c r="AY210" s="14" t="s">
        <v>158</v>
      </c>
      <c r="BE210" s="177">
        <f t="shared" ref="BE210:BE219" si="34">IF(N210="základná",J210,0)</f>
        <v>0</v>
      </c>
      <c r="BF210" s="177">
        <f t="shared" ref="BF210:BF219" si="35">IF(N210="znížená",J210,0)</f>
        <v>0</v>
      </c>
      <c r="BG210" s="177">
        <f t="shared" ref="BG210:BG219" si="36">IF(N210="zákl. prenesená",J210,0)</f>
        <v>0</v>
      </c>
      <c r="BH210" s="177">
        <f t="shared" ref="BH210:BH219" si="37">IF(N210="zníž. prenesená",J210,0)</f>
        <v>0</v>
      </c>
      <c r="BI210" s="177">
        <f t="shared" ref="BI210:BI219" si="38">IF(N210="nulová",J210,0)</f>
        <v>0</v>
      </c>
      <c r="BJ210" s="14" t="s">
        <v>91</v>
      </c>
      <c r="BK210" s="177">
        <f t="shared" ref="BK210:BK219" si="39">ROUND(I210*H210,2)</f>
        <v>0</v>
      </c>
      <c r="BL210" s="14" t="s">
        <v>224</v>
      </c>
      <c r="BM210" s="176" t="s">
        <v>1658</v>
      </c>
    </row>
    <row r="211" spans="1:65" s="2" customFormat="1" ht="33" customHeight="1">
      <c r="A211" s="29"/>
      <c r="B211" s="163"/>
      <c r="C211" s="183" t="s">
        <v>614</v>
      </c>
      <c r="D211" s="183" t="s">
        <v>424</v>
      </c>
      <c r="E211" s="184" t="s">
        <v>1659</v>
      </c>
      <c r="F211" s="185" t="s">
        <v>2530</v>
      </c>
      <c r="G211" s="186" t="s">
        <v>251</v>
      </c>
      <c r="H211" s="187">
        <v>40</v>
      </c>
      <c r="I211" s="188"/>
      <c r="J211" s="189">
        <f t="shared" si="30"/>
        <v>0</v>
      </c>
      <c r="K211" s="253"/>
      <c r="L211" s="255"/>
      <c r="M211" s="254" t="s">
        <v>1</v>
      </c>
      <c r="N211" s="193" t="s">
        <v>44</v>
      </c>
      <c r="O211" s="55"/>
      <c r="P211" s="174">
        <f t="shared" si="31"/>
        <v>0</v>
      </c>
      <c r="Q211" s="174">
        <v>8.0000000000000007E-5</v>
      </c>
      <c r="R211" s="174">
        <f t="shared" si="32"/>
        <v>3.2000000000000002E-3</v>
      </c>
      <c r="S211" s="174">
        <v>0</v>
      </c>
      <c r="T211" s="175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76" t="s">
        <v>293</v>
      </c>
      <c r="AT211" s="176" t="s">
        <v>424</v>
      </c>
      <c r="AU211" s="176" t="s">
        <v>91</v>
      </c>
      <c r="AY211" s="14" t="s">
        <v>158</v>
      </c>
      <c r="BE211" s="177">
        <f t="shared" si="34"/>
        <v>0</v>
      </c>
      <c r="BF211" s="177">
        <f t="shared" si="35"/>
        <v>0</v>
      </c>
      <c r="BG211" s="177">
        <f t="shared" si="36"/>
        <v>0</v>
      </c>
      <c r="BH211" s="177">
        <f t="shared" si="37"/>
        <v>0</v>
      </c>
      <c r="BI211" s="177">
        <f t="shared" si="38"/>
        <v>0</v>
      </c>
      <c r="BJ211" s="14" t="s">
        <v>91</v>
      </c>
      <c r="BK211" s="177">
        <f t="shared" si="39"/>
        <v>0</v>
      </c>
      <c r="BL211" s="14" t="s">
        <v>224</v>
      </c>
      <c r="BM211" s="176" t="s">
        <v>1660</v>
      </c>
    </row>
    <row r="212" spans="1:65" s="2" customFormat="1" ht="33.75" customHeight="1">
      <c r="A212" s="29"/>
      <c r="B212" s="163"/>
      <c r="C212" s="183" t="s">
        <v>618</v>
      </c>
      <c r="D212" s="183" t="s">
        <v>424</v>
      </c>
      <c r="E212" s="184" t="s">
        <v>1661</v>
      </c>
      <c r="F212" s="185" t="s">
        <v>2531</v>
      </c>
      <c r="G212" s="186" t="s">
        <v>251</v>
      </c>
      <c r="H212" s="187">
        <v>45</v>
      </c>
      <c r="I212" s="188"/>
      <c r="J212" s="189">
        <f t="shared" si="30"/>
        <v>0</v>
      </c>
      <c r="K212" s="253"/>
      <c r="L212" s="255"/>
      <c r="M212" s="254" t="s">
        <v>1</v>
      </c>
      <c r="N212" s="193" t="s">
        <v>44</v>
      </c>
      <c r="O212" s="55"/>
      <c r="P212" s="174">
        <f t="shared" si="31"/>
        <v>0</v>
      </c>
      <c r="Q212" s="174">
        <v>1.0000000000000001E-5</v>
      </c>
      <c r="R212" s="174">
        <f t="shared" si="32"/>
        <v>4.5000000000000004E-4</v>
      </c>
      <c r="S212" s="174">
        <v>0</v>
      </c>
      <c r="T212" s="175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76" t="s">
        <v>293</v>
      </c>
      <c r="AT212" s="176" t="s">
        <v>424</v>
      </c>
      <c r="AU212" s="176" t="s">
        <v>91</v>
      </c>
      <c r="AY212" s="14" t="s">
        <v>158</v>
      </c>
      <c r="BE212" s="177">
        <f t="shared" si="34"/>
        <v>0</v>
      </c>
      <c r="BF212" s="177">
        <f t="shared" si="35"/>
        <v>0</v>
      </c>
      <c r="BG212" s="177">
        <f t="shared" si="36"/>
        <v>0</v>
      </c>
      <c r="BH212" s="177">
        <f t="shared" si="37"/>
        <v>0</v>
      </c>
      <c r="BI212" s="177">
        <f t="shared" si="38"/>
        <v>0</v>
      </c>
      <c r="BJ212" s="14" t="s">
        <v>91</v>
      </c>
      <c r="BK212" s="177">
        <f t="shared" si="39"/>
        <v>0</v>
      </c>
      <c r="BL212" s="14" t="s">
        <v>224</v>
      </c>
      <c r="BM212" s="176" t="s">
        <v>1662</v>
      </c>
    </row>
    <row r="213" spans="1:65" s="2" customFormat="1" ht="36" customHeight="1">
      <c r="A213" s="29"/>
      <c r="B213" s="163"/>
      <c r="C213" s="183" t="s">
        <v>622</v>
      </c>
      <c r="D213" s="183" t="s">
        <v>424</v>
      </c>
      <c r="E213" s="184" t="s">
        <v>1663</v>
      </c>
      <c r="F213" s="185" t="s">
        <v>2532</v>
      </c>
      <c r="G213" s="186" t="s">
        <v>251</v>
      </c>
      <c r="H213" s="187">
        <v>37</v>
      </c>
      <c r="I213" s="188"/>
      <c r="J213" s="189">
        <f t="shared" si="30"/>
        <v>0</v>
      </c>
      <c r="K213" s="253"/>
      <c r="L213" s="255"/>
      <c r="M213" s="254" t="s">
        <v>1</v>
      </c>
      <c r="N213" s="193" t="s">
        <v>44</v>
      </c>
      <c r="O213" s="55"/>
      <c r="P213" s="174">
        <f t="shared" si="31"/>
        <v>0</v>
      </c>
      <c r="Q213" s="174">
        <v>1.4999999999999999E-4</v>
      </c>
      <c r="R213" s="174">
        <f t="shared" si="32"/>
        <v>5.5499999999999994E-3</v>
      </c>
      <c r="S213" s="174">
        <v>0</v>
      </c>
      <c r="T213" s="175">
        <f t="shared" si="3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76" t="s">
        <v>293</v>
      </c>
      <c r="AT213" s="176" t="s">
        <v>424</v>
      </c>
      <c r="AU213" s="176" t="s">
        <v>91</v>
      </c>
      <c r="AY213" s="14" t="s">
        <v>158</v>
      </c>
      <c r="BE213" s="177">
        <f t="shared" si="34"/>
        <v>0</v>
      </c>
      <c r="BF213" s="177">
        <f t="shared" si="35"/>
        <v>0</v>
      </c>
      <c r="BG213" s="177">
        <f t="shared" si="36"/>
        <v>0</v>
      </c>
      <c r="BH213" s="177">
        <f t="shared" si="37"/>
        <v>0</v>
      </c>
      <c r="BI213" s="177">
        <f t="shared" si="38"/>
        <v>0</v>
      </c>
      <c r="BJ213" s="14" t="s">
        <v>91</v>
      </c>
      <c r="BK213" s="177">
        <f t="shared" si="39"/>
        <v>0</v>
      </c>
      <c r="BL213" s="14" t="s">
        <v>224</v>
      </c>
      <c r="BM213" s="176" t="s">
        <v>1664</v>
      </c>
    </row>
    <row r="214" spans="1:65" s="2" customFormat="1" ht="35.25" customHeight="1">
      <c r="A214" s="29"/>
      <c r="B214" s="163"/>
      <c r="C214" s="183" t="s">
        <v>626</v>
      </c>
      <c r="D214" s="183" t="s">
        <v>424</v>
      </c>
      <c r="E214" s="184" t="s">
        <v>1665</v>
      </c>
      <c r="F214" s="185" t="s">
        <v>2533</v>
      </c>
      <c r="G214" s="186" t="s">
        <v>251</v>
      </c>
      <c r="H214" s="187">
        <v>10</v>
      </c>
      <c r="I214" s="188"/>
      <c r="J214" s="189">
        <f t="shared" si="30"/>
        <v>0</v>
      </c>
      <c r="K214" s="253"/>
      <c r="L214" s="255"/>
      <c r="M214" s="254" t="s">
        <v>1</v>
      </c>
      <c r="N214" s="193" t="s">
        <v>44</v>
      </c>
      <c r="O214" s="55"/>
      <c r="P214" s="174">
        <f t="shared" si="31"/>
        <v>0</v>
      </c>
      <c r="Q214" s="174">
        <v>2.0000000000000002E-5</v>
      </c>
      <c r="R214" s="174">
        <f t="shared" si="32"/>
        <v>2.0000000000000001E-4</v>
      </c>
      <c r="S214" s="174">
        <v>0</v>
      </c>
      <c r="T214" s="175">
        <f t="shared" si="3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76" t="s">
        <v>293</v>
      </c>
      <c r="AT214" s="176" t="s">
        <v>424</v>
      </c>
      <c r="AU214" s="176" t="s">
        <v>91</v>
      </c>
      <c r="AY214" s="14" t="s">
        <v>158</v>
      </c>
      <c r="BE214" s="177">
        <f t="shared" si="34"/>
        <v>0</v>
      </c>
      <c r="BF214" s="177">
        <f t="shared" si="35"/>
        <v>0</v>
      </c>
      <c r="BG214" s="177">
        <f t="shared" si="36"/>
        <v>0</v>
      </c>
      <c r="BH214" s="177">
        <f t="shared" si="37"/>
        <v>0</v>
      </c>
      <c r="BI214" s="177">
        <f t="shared" si="38"/>
        <v>0</v>
      </c>
      <c r="BJ214" s="14" t="s">
        <v>91</v>
      </c>
      <c r="BK214" s="177">
        <f t="shared" si="39"/>
        <v>0</v>
      </c>
      <c r="BL214" s="14" t="s">
        <v>224</v>
      </c>
      <c r="BM214" s="176" t="s">
        <v>1666</v>
      </c>
    </row>
    <row r="215" spans="1:65" s="2" customFormat="1" ht="35.25" customHeight="1">
      <c r="A215" s="29"/>
      <c r="B215" s="163"/>
      <c r="C215" s="183" t="s">
        <v>630</v>
      </c>
      <c r="D215" s="183" t="s">
        <v>424</v>
      </c>
      <c r="E215" s="184" t="s">
        <v>1667</v>
      </c>
      <c r="F215" s="185" t="s">
        <v>2534</v>
      </c>
      <c r="G215" s="186" t="s">
        <v>251</v>
      </c>
      <c r="H215" s="187">
        <v>11</v>
      </c>
      <c r="I215" s="188"/>
      <c r="J215" s="189">
        <f t="shared" si="30"/>
        <v>0</v>
      </c>
      <c r="K215" s="253"/>
      <c r="L215" s="255"/>
      <c r="M215" s="254" t="s">
        <v>1</v>
      </c>
      <c r="N215" s="193" t="s">
        <v>44</v>
      </c>
      <c r="O215" s="55"/>
      <c r="P215" s="174">
        <f t="shared" si="31"/>
        <v>0</v>
      </c>
      <c r="Q215" s="174">
        <v>2.0000000000000002E-5</v>
      </c>
      <c r="R215" s="174">
        <f t="shared" si="32"/>
        <v>2.2000000000000001E-4</v>
      </c>
      <c r="S215" s="174">
        <v>0</v>
      </c>
      <c r="T215" s="175">
        <f t="shared" si="3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76" t="s">
        <v>293</v>
      </c>
      <c r="AT215" s="176" t="s">
        <v>424</v>
      </c>
      <c r="AU215" s="176" t="s">
        <v>91</v>
      </c>
      <c r="AY215" s="14" t="s">
        <v>158</v>
      </c>
      <c r="BE215" s="177">
        <f t="shared" si="34"/>
        <v>0</v>
      </c>
      <c r="BF215" s="177">
        <f t="shared" si="35"/>
        <v>0</v>
      </c>
      <c r="BG215" s="177">
        <f t="shared" si="36"/>
        <v>0</v>
      </c>
      <c r="BH215" s="177">
        <f t="shared" si="37"/>
        <v>0</v>
      </c>
      <c r="BI215" s="177">
        <f t="shared" si="38"/>
        <v>0</v>
      </c>
      <c r="BJ215" s="14" t="s">
        <v>91</v>
      </c>
      <c r="BK215" s="177">
        <f t="shared" si="39"/>
        <v>0</v>
      </c>
      <c r="BL215" s="14" t="s">
        <v>224</v>
      </c>
      <c r="BM215" s="176" t="s">
        <v>1668</v>
      </c>
    </row>
    <row r="216" spans="1:65" s="2" customFormat="1" ht="39" customHeight="1">
      <c r="A216" s="29"/>
      <c r="B216" s="163"/>
      <c r="C216" s="183" t="s">
        <v>634</v>
      </c>
      <c r="D216" s="183" t="s">
        <v>424</v>
      </c>
      <c r="E216" s="184" t="s">
        <v>1669</v>
      </c>
      <c r="F216" s="185" t="s">
        <v>2535</v>
      </c>
      <c r="G216" s="186" t="s">
        <v>251</v>
      </c>
      <c r="H216" s="187">
        <v>24</v>
      </c>
      <c r="I216" s="188"/>
      <c r="J216" s="189">
        <f t="shared" si="30"/>
        <v>0</v>
      </c>
      <c r="K216" s="253"/>
      <c r="L216" s="255"/>
      <c r="M216" s="254" t="s">
        <v>1</v>
      </c>
      <c r="N216" s="193" t="s">
        <v>44</v>
      </c>
      <c r="O216" s="55"/>
      <c r="P216" s="174">
        <f t="shared" si="31"/>
        <v>0</v>
      </c>
      <c r="Q216" s="174">
        <v>4.0000000000000003E-5</v>
      </c>
      <c r="R216" s="174">
        <f t="shared" si="32"/>
        <v>9.6000000000000013E-4</v>
      </c>
      <c r="S216" s="174">
        <v>0</v>
      </c>
      <c r="T216" s="175">
        <f t="shared" si="3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76" t="s">
        <v>293</v>
      </c>
      <c r="AT216" s="176" t="s">
        <v>424</v>
      </c>
      <c r="AU216" s="176" t="s">
        <v>91</v>
      </c>
      <c r="AY216" s="14" t="s">
        <v>158</v>
      </c>
      <c r="BE216" s="177">
        <f t="shared" si="34"/>
        <v>0</v>
      </c>
      <c r="BF216" s="177">
        <f t="shared" si="35"/>
        <v>0</v>
      </c>
      <c r="BG216" s="177">
        <f t="shared" si="36"/>
        <v>0</v>
      </c>
      <c r="BH216" s="177">
        <f t="shared" si="37"/>
        <v>0</v>
      </c>
      <c r="BI216" s="177">
        <f t="shared" si="38"/>
        <v>0</v>
      </c>
      <c r="BJ216" s="14" t="s">
        <v>91</v>
      </c>
      <c r="BK216" s="177">
        <f t="shared" si="39"/>
        <v>0</v>
      </c>
      <c r="BL216" s="14" t="s">
        <v>224</v>
      </c>
      <c r="BM216" s="176" t="s">
        <v>1670</v>
      </c>
    </row>
    <row r="217" spans="1:65" s="2" customFormat="1" ht="33" customHeight="1">
      <c r="A217" s="29"/>
      <c r="B217" s="163"/>
      <c r="C217" s="183" t="s">
        <v>638</v>
      </c>
      <c r="D217" s="183" t="s">
        <v>424</v>
      </c>
      <c r="E217" s="184" t="s">
        <v>1671</v>
      </c>
      <c r="F217" s="185" t="s">
        <v>2536</v>
      </c>
      <c r="G217" s="186" t="s">
        <v>251</v>
      </c>
      <c r="H217" s="187">
        <v>19</v>
      </c>
      <c r="I217" s="188"/>
      <c r="J217" s="189">
        <f t="shared" si="30"/>
        <v>0</v>
      </c>
      <c r="K217" s="253"/>
      <c r="L217" s="255"/>
      <c r="M217" s="254" t="s">
        <v>1</v>
      </c>
      <c r="N217" s="193" t="s">
        <v>44</v>
      </c>
      <c r="O217" s="55"/>
      <c r="P217" s="174">
        <f t="shared" si="31"/>
        <v>0</v>
      </c>
      <c r="Q217" s="174">
        <v>4.0000000000000003E-5</v>
      </c>
      <c r="R217" s="174">
        <f t="shared" si="32"/>
        <v>7.6000000000000004E-4</v>
      </c>
      <c r="S217" s="174">
        <v>0</v>
      </c>
      <c r="T217" s="175">
        <f t="shared" si="3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76" t="s">
        <v>293</v>
      </c>
      <c r="AT217" s="176" t="s">
        <v>424</v>
      </c>
      <c r="AU217" s="176" t="s">
        <v>91</v>
      </c>
      <c r="AY217" s="14" t="s">
        <v>158</v>
      </c>
      <c r="BE217" s="177">
        <f t="shared" si="34"/>
        <v>0</v>
      </c>
      <c r="BF217" s="177">
        <f t="shared" si="35"/>
        <v>0</v>
      </c>
      <c r="BG217" s="177">
        <f t="shared" si="36"/>
        <v>0</v>
      </c>
      <c r="BH217" s="177">
        <f t="shared" si="37"/>
        <v>0</v>
      </c>
      <c r="BI217" s="177">
        <f t="shared" si="38"/>
        <v>0</v>
      </c>
      <c r="BJ217" s="14" t="s">
        <v>91</v>
      </c>
      <c r="BK217" s="177">
        <f t="shared" si="39"/>
        <v>0</v>
      </c>
      <c r="BL217" s="14" t="s">
        <v>224</v>
      </c>
      <c r="BM217" s="176" t="s">
        <v>1672</v>
      </c>
    </row>
    <row r="218" spans="1:65" s="2" customFormat="1" ht="34.5" customHeight="1">
      <c r="A218" s="29"/>
      <c r="B218" s="163"/>
      <c r="C218" s="183" t="s">
        <v>642</v>
      </c>
      <c r="D218" s="183" t="s">
        <v>424</v>
      </c>
      <c r="E218" s="184" t="s">
        <v>1673</v>
      </c>
      <c r="F218" s="185" t="s">
        <v>2537</v>
      </c>
      <c r="G218" s="186" t="s">
        <v>251</v>
      </c>
      <c r="H218" s="187">
        <v>2</v>
      </c>
      <c r="I218" s="188"/>
      <c r="J218" s="189">
        <f t="shared" si="30"/>
        <v>0</v>
      </c>
      <c r="K218" s="253"/>
      <c r="L218" s="255"/>
      <c r="M218" s="254" t="s">
        <v>1</v>
      </c>
      <c r="N218" s="193" t="s">
        <v>44</v>
      </c>
      <c r="O218" s="55"/>
      <c r="P218" s="174">
        <f t="shared" si="31"/>
        <v>0</v>
      </c>
      <c r="Q218" s="174">
        <v>1.8000000000000001E-4</v>
      </c>
      <c r="R218" s="174">
        <f t="shared" si="32"/>
        <v>3.6000000000000002E-4</v>
      </c>
      <c r="S218" s="174">
        <v>0</v>
      </c>
      <c r="T218" s="175">
        <f t="shared" si="3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76" t="s">
        <v>293</v>
      </c>
      <c r="AT218" s="176" t="s">
        <v>424</v>
      </c>
      <c r="AU218" s="176" t="s">
        <v>91</v>
      </c>
      <c r="AY218" s="14" t="s">
        <v>158</v>
      </c>
      <c r="BE218" s="177">
        <f t="shared" si="34"/>
        <v>0</v>
      </c>
      <c r="BF218" s="177">
        <f t="shared" si="35"/>
        <v>0</v>
      </c>
      <c r="BG218" s="177">
        <f t="shared" si="36"/>
        <v>0</v>
      </c>
      <c r="BH218" s="177">
        <f t="shared" si="37"/>
        <v>0</v>
      </c>
      <c r="BI218" s="177">
        <f t="shared" si="38"/>
        <v>0</v>
      </c>
      <c r="BJ218" s="14" t="s">
        <v>91</v>
      </c>
      <c r="BK218" s="177">
        <f t="shared" si="39"/>
        <v>0</v>
      </c>
      <c r="BL218" s="14" t="s">
        <v>224</v>
      </c>
      <c r="BM218" s="176" t="s">
        <v>1674</v>
      </c>
    </row>
    <row r="219" spans="1:65" s="2" customFormat="1" ht="21.75" customHeight="1">
      <c r="A219" s="29"/>
      <c r="B219" s="163"/>
      <c r="C219" s="164" t="s">
        <v>646</v>
      </c>
      <c r="D219" s="164" t="s">
        <v>160</v>
      </c>
      <c r="E219" s="165" t="s">
        <v>869</v>
      </c>
      <c r="F219" s="166" t="s">
        <v>870</v>
      </c>
      <c r="G219" s="167" t="s">
        <v>764</v>
      </c>
      <c r="H219" s="198"/>
      <c r="I219" s="169"/>
      <c r="J219" s="170">
        <f t="shared" si="30"/>
        <v>0</v>
      </c>
      <c r="K219" s="249"/>
      <c r="L219" s="251"/>
      <c r="M219" s="250" t="s">
        <v>1</v>
      </c>
      <c r="N219" s="173" t="s">
        <v>44</v>
      </c>
      <c r="O219" s="55"/>
      <c r="P219" s="174">
        <f t="shared" si="31"/>
        <v>0</v>
      </c>
      <c r="Q219" s="174">
        <v>0</v>
      </c>
      <c r="R219" s="174">
        <f t="shared" si="32"/>
        <v>0</v>
      </c>
      <c r="S219" s="174">
        <v>0</v>
      </c>
      <c r="T219" s="175">
        <f t="shared" si="3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76" t="s">
        <v>224</v>
      </c>
      <c r="AT219" s="176" t="s">
        <v>160</v>
      </c>
      <c r="AU219" s="176" t="s">
        <v>91</v>
      </c>
      <c r="AY219" s="14" t="s">
        <v>158</v>
      </c>
      <c r="BE219" s="177">
        <f t="shared" si="34"/>
        <v>0</v>
      </c>
      <c r="BF219" s="177">
        <f t="shared" si="35"/>
        <v>0</v>
      </c>
      <c r="BG219" s="177">
        <f t="shared" si="36"/>
        <v>0</v>
      </c>
      <c r="BH219" s="177">
        <f t="shared" si="37"/>
        <v>0</v>
      </c>
      <c r="BI219" s="177">
        <f t="shared" si="38"/>
        <v>0</v>
      </c>
      <c r="BJ219" s="14" t="s">
        <v>91</v>
      </c>
      <c r="BK219" s="177">
        <f t="shared" si="39"/>
        <v>0</v>
      </c>
      <c r="BL219" s="14" t="s">
        <v>224</v>
      </c>
      <c r="BM219" s="176" t="s">
        <v>1675</v>
      </c>
    </row>
    <row r="220" spans="1:65" s="12" customFormat="1" ht="22.9" customHeight="1">
      <c r="B220" s="150"/>
      <c r="D220" s="151" t="s">
        <v>77</v>
      </c>
      <c r="E220" s="161" t="s">
        <v>1676</v>
      </c>
      <c r="F220" s="161" t="s">
        <v>1677</v>
      </c>
      <c r="I220" s="153"/>
      <c r="J220" s="162">
        <f>BK220</f>
        <v>0</v>
      </c>
      <c r="L220" s="150"/>
      <c r="M220" s="155"/>
      <c r="N220" s="156"/>
      <c r="O220" s="156"/>
      <c r="P220" s="157">
        <f>SUM(P221:P274)</f>
        <v>0</v>
      </c>
      <c r="Q220" s="156"/>
      <c r="R220" s="157">
        <f>SUM(R221:R274)</f>
        <v>0.18178496999999993</v>
      </c>
      <c r="S220" s="156"/>
      <c r="T220" s="158">
        <f>SUM(T221:T274)</f>
        <v>0.1661</v>
      </c>
      <c r="AR220" s="151" t="s">
        <v>91</v>
      </c>
      <c r="AT220" s="159" t="s">
        <v>77</v>
      </c>
      <c r="AU220" s="159" t="s">
        <v>85</v>
      </c>
      <c r="AY220" s="151" t="s">
        <v>158</v>
      </c>
      <c r="BK220" s="160">
        <f>SUM(BK221:BK274)</f>
        <v>0</v>
      </c>
    </row>
    <row r="221" spans="1:65" s="2" customFormat="1" ht="16.5" customHeight="1">
      <c r="A221" s="29"/>
      <c r="B221" s="163"/>
      <c r="C221" s="164" t="s">
        <v>652</v>
      </c>
      <c r="D221" s="164" t="s">
        <v>160</v>
      </c>
      <c r="E221" s="165" t="s">
        <v>1678</v>
      </c>
      <c r="F221" s="166" t="s">
        <v>1679</v>
      </c>
      <c r="G221" s="167" t="s">
        <v>251</v>
      </c>
      <c r="H221" s="168">
        <v>17</v>
      </c>
      <c r="I221" s="169"/>
      <c r="J221" s="170">
        <f t="shared" ref="J221:J252" si="40">ROUND(I221*H221,2)</f>
        <v>0</v>
      </c>
      <c r="K221" s="249"/>
      <c r="L221" s="251"/>
      <c r="M221" s="250" t="s">
        <v>1</v>
      </c>
      <c r="N221" s="173" t="s">
        <v>44</v>
      </c>
      <c r="O221" s="55"/>
      <c r="P221" s="174">
        <f t="shared" ref="P221:P252" si="41">O221*H221</f>
        <v>0</v>
      </c>
      <c r="Q221" s="174">
        <v>1.5720199999999999E-3</v>
      </c>
      <c r="R221" s="174">
        <f t="shared" ref="R221:R252" si="42">Q221*H221</f>
        <v>2.6724339999999999E-2</v>
      </c>
      <c r="S221" s="174">
        <v>0</v>
      </c>
      <c r="T221" s="175">
        <f t="shared" ref="T221:T252" si="43"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76" t="s">
        <v>224</v>
      </c>
      <c r="AT221" s="176" t="s">
        <v>160</v>
      </c>
      <c r="AU221" s="176" t="s">
        <v>91</v>
      </c>
      <c r="AY221" s="14" t="s">
        <v>158</v>
      </c>
      <c r="BE221" s="177">
        <f t="shared" ref="BE221:BE252" si="44">IF(N221="základná",J221,0)</f>
        <v>0</v>
      </c>
      <c r="BF221" s="177">
        <f t="shared" ref="BF221:BF252" si="45">IF(N221="znížená",J221,0)</f>
        <v>0</v>
      </c>
      <c r="BG221" s="177">
        <f t="shared" ref="BG221:BG252" si="46">IF(N221="zákl. prenesená",J221,0)</f>
        <v>0</v>
      </c>
      <c r="BH221" s="177">
        <f t="shared" ref="BH221:BH252" si="47">IF(N221="zníž. prenesená",J221,0)</f>
        <v>0</v>
      </c>
      <c r="BI221" s="177">
        <f t="shared" ref="BI221:BI252" si="48">IF(N221="nulová",J221,0)</f>
        <v>0</v>
      </c>
      <c r="BJ221" s="14" t="s">
        <v>91</v>
      </c>
      <c r="BK221" s="177">
        <f t="shared" ref="BK221:BK252" si="49">ROUND(I221*H221,2)</f>
        <v>0</v>
      </c>
      <c r="BL221" s="14" t="s">
        <v>224</v>
      </c>
      <c r="BM221" s="176" t="s">
        <v>1680</v>
      </c>
    </row>
    <row r="222" spans="1:65" s="2" customFormat="1" ht="16.5" customHeight="1">
      <c r="A222" s="29"/>
      <c r="B222" s="163"/>
      <c r="C222" s="164" t="s">
        <v>658</v>
      </c>
      <c r="D222" s="164" t="s">
        <v>160</v>
      </c>
      <c r="E222" s="165" t="s">
        <v>1681</v>
      </c>
      <c r="F222" s="166" t="s">
        <v>1682</v>
      </c>
      <c r="G222" s="167" t="s">
        <v>251</v>
      </c>
      <c r="H222" s="168">
        <v>50</v>
      </c>
      <c r="I222" s="169"/>
      <c r="J222" s="170">
        <f t="shared" si="40"/>
        <v>0</v>
      </c>
      <c r="K222" s="249"/>
      <c r="L222" s="251"/>
      <c r="M222" s="250" t="s">
        <v>1</v>
      </c>
      <c r="N222" s="173" t="s">
        <v>44</v>
      </c>
      <c r="O222" s="55"/>
      <c r="P222" s="174">
        <f t="shared" si="41"/>
        <v>0</v>
      </c>
      <c r="Q222" s="174">
        <v>1.63568E-3</v>
      </c>
      <c r="R222" s="174">
        <f t="shared" si="42"/>
        <v>8.1783999999999996E-2</v>
      </c>
      <c r="S222" s="174">
        <v>0</v>
      </c>
      <c r="T222" s="175">
        <f t="shared" si="4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76" t="s">
        <v>224</v>
      </c>
      <c r="AT222" s="176" t="s">
        <v>160</v>
      </c>
      <c r="AU222" s="176" t="s">
        <v>91</v>
      </c>
      <c r="AY222" s="14" t="s">
        <v>158</v>
      </c>
      <c r="BE222" s="177">
        <f t="shared" si="44"/>
        <v>0</v>
      </c>
      <c r="BF222" s="177">
        <f t="shared" si="45"/>
        <v>0</v>
      </c>
      <c r="BG222" s="177">
        <f t="shared" si="46"/>
        <v>0</v>
      </c>
      <c r="BH222" s="177">
        <f t="shared" si="47"/>
        <v>0</v>
      </c>
      <c r="BI222" s="177">
        <f t="shared" si="48"/>
        <v>0</v>
      </c>
      <c r="BJ222" s="14" t="s">
        <v>91</v>
      </c>
      <c r="BK222" s="177">
        <f t="shared" si="49"/>
        <v>0</v>
      </c>
      <c r="BL222" s="14" t="s">
        <v>224</v>
      </c>
      <c r="BM222" s="176" t="s">
        <v>1683</v>
      </c>
    </row>
    <row r="223" spans="1:65" s="2" customFormat="1" ht="16.5" customHeight="1">
      <c r="A223" s="29"/>
      <c r="B223" s="163"/>
      <c r="C223" s="164" t="s">
        <v>662</v>
      </c>
      <c r="D223" s="164" t="s">
        <v>160</v>
      </c>
      <c r="E223" s="165" t="s">
        <v>1684</v>
      </c>
      <c r="F223" s="166" t="s">
        <v>1685</v>
      </c>
      <c r="G223" s="167" t="s">
        <v>251</v>
      </c>
      <c r="H223" s="168">
        <v>12</v>
      </c>
      <c r="I223" s="169"/>
      <c r="J223" s="170">
        <f t="shared" si="40"/>
        <v>0</v>
      </c>
      <c r="K223" s="249"/>
      <c r="L223" s="251"/>
      <c r="M223" s="250" t="s">
        <v>1</v>
      </c>
      <c r="N223" s="173" t="s">
        <v>44</v>
      </c>
      <c r="O223" s="55"/>
      <c r="P223" s="174">
        <f t="shared" si="41"/>
        <v>0</v>
      </c>
      <c r="Q223" s="174">
        <v>1.82694E-3</v>
      </c>
      <c r="R223" s="174">
        <f t="shared" si="42"/>
        <v>2.192328E-2</v>
      </c>
      <c r="S223" s="174">
        <v>0</v>
      </c>
      <c r="T223" s="175">
        <f t="shared" si="4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76" t="s">
        <v>224</v>
      </c>
      <c r="AT223" s="176" t="s">
        <v>160</v>
      </c>
      <c r="AU223" s="176" t="s">
        <v>91</v>
      </c>
      <c r="AY223" s="14" t="s">
        <v>158</v>
      </c>
      <c r="BE223" s="177">
        <f t="shared" si="44"/>
        <v>0</v>
      </c>
      <c r="BF223" s="177">
        <f t="shared" si="45"/>
        <v>0</v>
      </c>
      <c r="BG223" s="177">
        <f t="shared" si="46"/>
        <v>0</v>
      </c>
      <c r="BH223" s="177">
        <f t="shared" si="47"/>
        <v>0</v>
      </c>
      <c r="BI223" s="177">
        <f t="shared" si="48"/>
        <v>0</v>
      </c>
      <c r="BJ223" s="14" t="s">
        <v>91</v>
      </c>
      <c r="BK223" s="177">
        <f t="shared" si="49"/>
        <v>0</v>
      </c>
      <c r="BL223" s="14" t="s">
        <v>224</v>
      </c>
      <c r="BM223" s="176" t="s">
        <v>1686</v>
      </c>
    </row>
    <row r="224" spans="1:65" s="2" customFormat="1" ht="33" customHeight="1">
      <c r="A224" s="29"/>
      <c r="B224" s="163"/>
      <c r="C224" s="164" t="s">
        <v>666</v>
      </c>
      <c r="D224" s="164" t="s">
        <v>160</v>
      </c>
      <c r="E224" s="165" t="s">
        <v>1687</v>
      </c>
      <c r="F224" s="166" t="s">
        <v>1688</v>
      </c>
      <c r="G224" s="167" t="s">
        <v>251</v>
      </c>
      <c r="H224" s="168">
        <v>40</v>
      </c>
      <c r="I224" s="169"/>
      <c r="J224" s="170">
        <f t="shared" si="40"/>
        <v>0</v>
      </c>
      <c r="K224" s="249"/>
      <c r="L224" s="251"/>
      <c r="M224" s="250" t="s">
        <v>1</v>
      </c>
      <c r="N224" s="173" t="s">
        <v>44</v>
      </c>
      <c r="O224" s="55"/>
      <c r="P224" s="174">
        <f t="shared" si="41"/>
        <v>0</v>
      </c>
      <c r="Q224" s="174">
        <v>0</v>
      </c>
      <c r="R224" s="174">
        <f t="shared" si="42"/>
        <v>0</v>
      </c>
      <c r="S224" s="174">
        <v>2.63E-3</v>
      </c>
      <c r="T224" s="175">
        <f t="shared" si="43"/>
        <v>0.1052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76" t="s">
        <v>224</v>
      </c>
      <c r="AT224" s="176" t="s">
        <v>160</v>
      </c>
      <c r="AU224" s="176" t="s">
        <v>91</v>
      </c>
      <c r="AY224" s="14" t="s">
        <v>158</v>
      </c>
      <c r="BE224" s="177">
        <f t="shared" si="44"/>
        <v>0</v>
      </c>
      <c r="BF224" s="177">
        <f t="shared" si="45"/>
        <v>0</v>
      </c>
      <c r="BG224" s="177">
        <f t="shared" si="46"/>
        <v>0</v>
      </c>
      <c r="BH224" s="177">
        <f t="shared" si="47"/>
        <v>0</v>
      </c>
      <c r="BI224" s="177">
        <f t="shared" si="48"/>
        <v>0</v>
      </c>
      <c r="BJ224" s="14" t="s">
        <v>91</v>
      </c>
      <c r="BK224" s="177">
        <f t="shared" si="49"/>
        <v>0</v>
      </c>
      <c r="BL224" s="14" t="s">
        <v>224</v>
      </c>
      <c r="BM224" s="176" t="s">
        <v>1689</v>
      </c>
    </row>
    <row r="225" spans="1:65" s="2" customFormat="1" ht="16.5" customHeight="1">
      <c r="A225" s="29"/>
      <c r="B225" s="163"/>
      <c r="C225" s="164" t="s">
        <v>670</v>
      </c>
      <c r="D225" s="164" t="s">
        <v>160</v>
      </c>
      <c r="E225" s="165" t="s">
        <v>1690</v>
      </c>
      <c r="F225" s="166" t="s">
        <v>1691</v>
      </c>
      <c r="G225" s="167" t="s">
        <v>251</v>
      </c>
      <c r="H225" s="168">
        <v>7</v>
      </c>
      <c r="I225" s="169"/>
      <c r="J225" s="170">
        <f t="shared" si="40"/>
        <v>0</v>
      </c>
      <c r="K225" s="249"/>
      <c r="L225" s="251"/>
      <c r="M225" s="250" t="s">
        <v>1</v>
      </c>
      <c r="N225" s="173" t="s">
        <v>44</v>
      </c>
      <c r="O225" s="55"/>
      <c r="P225" s="174">
        <f t="shared" si="41"/>
        <v>0</v>
      </c>
      <c r="Q225" s="174">
        <v>3.1996999999999999E-4</v>
      </c>
      <c r="R225" s="174">
        <f t="shared" si="42"/>
        <v>2.2397899999999997E-3</v>
      </c>
      <c r="S225" s="174">
        <v>0</v>
      </c>
      <c r="T225" s="175">
        <f t="shared" si="4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76" t="s">
        <v>224</v>
      </c>
      <c r="AT225" s="176" t="s">
        <v>160</v>
      </c>
      <c r="AU225" s="176" t="s">
        <v>91</v>
      </c>
      <c r="AY225" s="14" t="s">
        <v>158</v>
      </c>
      <c r="BE225" s="177">
        <f t="shared" si="44"/>
        <v>0</v>
      </c>
      <c r="BF225" s="177">
        <f t="shared" si="45"/>
        <v>0</v>
      </c>
      <c r="BG225" s="177">
        <f t="shared" si="46"/>
        <v>0</v>
      </c>
      <c r="BH225" s="177">
        <f t="shared" si="47"/>
        <v>0</v>
      </c>
      <c r="BI225" s="177">
        <f t="shared" si="48"/>
        <v>0</v>
      </c>
      <c r="BJ225" s="14" t="s">
        <v>91</v>
      </c>
      <c r="BK225" s="177">
        <f t="shared" si="49"/>
        <v>0</v>
      </c>
      <c r="BL225" s="14" t="s">
        <v>224</v>
      </c>
      <c r="BM225" s="176" t="s">
        <v>1692</v>
      </c>
    </row>
    <row r="226" spans="1:65" s="2" customFormat="1" ht="16.5" customHeight="1">
      <c r="A226" s="29"/>
      <c r="B226" s="163"/>
      <c r="C226" s="164" t="s">
        <v>674</v>
      </c>
      <c r="D226" s="164" t="s">
        <v>160</v>
      </c>
      <c r="E226" s="165" t="s">
        <v>1693</v>
      </c>
      <c r="F226" s="166" t="s">
        <v>1694</v>
      </c>
      <c r="G226" s="167" t="s">
        <v>251</v>
      </c>
      <c r="H226" s="168">
        <v>2</v>
      </c>
      <c r="I226" s="169"/>
      <c r="J226" s="170">
        <f t="shared" si="40"/>
        <v>0</v>
      </c>
      <c r="K226" s="249"/>
      <c r="L226" s="251"/>
      <c r="M226" s="250" t="s">
        <v>1</v>
      </c>
      <c r="N226" s="173" t="s">
        <v>44</v>
      </c>
      <c r="O226" s="55"/>
      <c r="P226" s="174">
        <f t="shared" si="41"/>
        <v>0</v>
      </c>
      <c r="Q226" s="174">
        <v>5.9000000000000003E-4</v>
      </c>
      <c r="R226" s="174">
        <f t="shared" si="42"/>
        <v>1.1800000000000001E-3</v>
      </c>
      <c r="S226" s="174">
        <v>0</v>
      </c>
      <c r="T226" s="175">
        <f t="shared" si="4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76" t="s">
        <v>224</v>
      </c>
      <c r="AT226" s="176" t="s">
        <v>160</v>
      </c>
      <c r="AU226" s="176" t="s">
        <v>91</v>
      </c>
      <c r="AY226" s="14" t="s">
        <v>158</v>
      </c>
      <c r="BE226" s="177">
        <f t="shared" si="44"/>
        <v>0</v>
      </c>
      <c r="BF226" s="177">
        <f t="shared" si="45"/>
        <v>0</v>
      </c>
      <c r="BG226" s="177">
        <f t="shared" si="46"/>
        <v>0</v>
      </c>
      <c r="BH226" s="177">
        <f t="shared" si="47"/>
        <v>0</v>
      </c>
      <c r="BI226" s="177">
        <f t="shared" si="48"/>
        <v>0</v>
      </c>
      <c r="BJ226" s="14" t="s">
        <v>91</v>
      </c>
      <c r="BK226" s="177">
        <f t="shared" si="49"/>
        <v>0</v>
      </c>
      <c r="BL226" s="14" t="s">
        <v>224</v>
      </c>
      <c r="BM226" s="176" t="s">
        <v>1695</v>
      </c>
    </row>
    <row r="227" spans="1:65" s="2" customFormat="1" ht="16.5" customHeight="1">
      <c r="A227" s="29"/>
      <c r="B227" s="163"/>
      <c r="C227" s="164" t="s">
        <v>676</v>
      </c>
      <c r="D227" s="164" t="s">
        <v>160</v>
      </c>
      <c r="E227" s="165" t="s">
        <v>1696</v>
      </c>
      <c r="F227" s="166" t="s">
        <v>1697</v>
      </c>
      <c r="G227" s="167" t="s">
        <v>251</v>
      </c>
      <c r="H227" s="168">
        <v>22</v>
      </c>
      <c r="I227" s="169"/>
      <c r="J227" s="170">
        <f t="shared" si="40"/>
        <v>0</v>
      </c>
      <c r="K227" s="249"/>
      <c r="L227" s="251"/>
      <c r="M227" s="250" t="s">
        <v>1</v>
      </c>
      <c r="N227" s="173" t="s">
        <v>44</v>
      </c>
      <c r="O227" s="55"/>
      <c r="P227" s="174">
        <f t="shared" si="41"/>
        <v>0</v>
      </c>
      <c r="Q227" s="174">
        <v>6.4698000000000002E-4</v>
      </c>
      <c r="R227" s="174">
        <f t="shared" si="42"/>
        <v>1.4233560000000001E-2</v>
      </c>
      <c r="S227" s="174">
        <v>0</v>
      </c>
      <c r="T227" s="175">
        <f t="shared" si="4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76" t="s">
        <v>224</v>
      </c>
      <c r="AT227" s="176" t="s">
        <v>160</v>
      </c>
      <c r="AU227" s="176" t="s">
        <v>91</v>
      </c>
      <c r="AY227" s="14" t="s">
        <v>158</v>
      </c>
      <c r="BE227" s="177">
        <f t="shared" si="44"/>
        <v>0</v>
      </c>
      <c r="BF227" s="177">
        <f t="shared" si="45"/>
        <v>0</v>
      </c>
      <c r="BG227" s="177">
        <f t="shared" si="46"/>
        <v>0</v>
      </c>
      <c r="BH227" s="177">
        <f t="shared" si="47"/>
        <v>0</v>
      </c>
      <c r="BI227" s="177">
        <f t="shared" si="48"/>
        <v>0</v>
      </c>
      <c r="BJ227" s="14" t="s">
        <v>91</v>
      </c>
      <c r="BK227" s="177">
        <f t="shared" si="49"/>
        <v>0</v>
      </c>
      <c r="BL227" s="14" t="s">
        <v>224</v>
      </c>
      <c r="BM227" s="176" t="s">
        <v>1698</v>
      </c>
    </row>
    <row r="228" spans="1:65" s="2" customFormat="1" ht="16.5" customHeight="1">
      <c r="A228" s="29"/>
      <c r="B228" s="163"/>
      <c r="C228" s="164" t="s">
        <v>680</v>
      </c>
      <c r="D228" s="164" t="s">
        <v>160</v>
      </c>
      <c r="E228" s="165" t="s">
        <v>1699</v>
      </c>
      <c r="F228" s="166" t="s">
        <v>1700</v>
      </c>
      <c r="G228" s="167" t="s">
        <v>231</v>
      </c>
      <c r="H228" s="168">
        <v>1</v>
      </c>
      <c r="I228" s="169"/>
      <c r="J228" s="170">
        <f t="shared" si="40"/>
        <v>0</v>
      </c>
      <c r="K228" s="249"/>
      <c r="L228" s="251"/>
      <c r="M228" s="250" t="s">
        <v>1</v>
      </c>
      <c r="N228" s="173" t="s">
        <v>44</v>
      </c>
      <c r="O228" s="55"/>
      <c r="P228" s="174">
        <f t="shared" si="41"/>
        <v>0</v>
      </c>
      <c r="Q228" s="174">
        <v>1E-4</v>
      </c>
      <c r="R228" s="174">
        <f t="shared" si="42"/>
        <v>1E-4</v>
      </c>
      <c r="S228" s="174">
        <v>0</v>
      </c>
      <c r="T228" s="175">
        <f t="shared" si="4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76" t="s">
        <v>224</v>
      </c>
      <c r="AT228" s="176" t="s">
        <v>160</v>
      </c>
      <c r="AU228" s="176" t="s">
        <v>91</v>
      </c>
      <c r="AY228" s="14" t="s">
        <v>158</v>
      </c>
      <c r="BE228" s="177">
        <f t="shared" si="44"/>
        <v>0</v>
      </c>
      <c r="BF228" s="177">
        <f t="shared" si="45"/>
        <v>0</v>
      </c>
      <c r="BG228" s="177">
        <f t="shared" si="46"/>
        <v>0</v>
      </c>
      <c r="BH228" s="177">
        <f t="shared" si="47"/>
        <v>0</v>
      </c>
      <c r="BI228" s="177">
        <f t="shared" si="48"/>
        <v>0</v>
      </c>
      <c r="BJ228" s="14" t="s">
        <v>91</v>
      </c>
      <c r="BK228" s="177">
        <f t="shared" si="49"/>
        <v>0</v>
      </c>
      <c r="BL228" s="14" t="s">
        <v>224</v>
      </c>
      <c r="BM228" s="176" t="s">
        <v>1701</v>
      </c>
    </row>
    <row r="229" spans="1:65" s="2" customFormat="1" ht="33.75" customHeight="1">
      <c r="A229" s="29"/>
      <c r="B229" s="163"/>
      <c r="C229" s="183" t="s">
        <v>684</v>
      </c>
      <c r="D229" s="183" t="s">
        <v>424</v>
      </c>
      <c r="E229" s="184" t="s">
        <v>1702</v>
      </c>
      <c r="F229" s="185" t="s">
        <v>2538</v>
      </c>
      <c r="G229" s="186" t="s">
        <v>231</v>
      </c>
      <c r="H229" s="187">
        <v>1</v>
      </c>
      <c r="I229" s="188"/>
      <c r="J229" s="189">
        <f t="shared" si="40"/>
        <v>0</v>
      </c>
      <c r="K229" s="253"/>
      <c r="L229" s="255"/>
      <c r="M229" s="254" t="s">
        <v>1</v>
      </c>
      <c r="N229" s="193" t="s">
        <v>44</v>
      </c>
      <c r="O229" s="55"/>
      <c r="P229" s="174">
        <f t="shared" si="41"/>
        <v>0</v>
      </c>
      <c r="Q229" s="174">
        <v>1E-4</v>
      </c>
      <c r="R229" s="174">
        <f t="shared" si="42"/>
        <v>1E-4</v>
      </c>
      <c r="S229" s="174">
        <v>0</v>
      </c>
      <c r="T229" s="175">
        <f t="shared" si="4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76" t="s">
        <v>293</v>
      </c>
      <c r="AT229" s="176" t="s">
        <v>424</v>
      </c>
      <c r="AU229" s="176" t="s">
        <v>91</v>
      </c>
      <c r="AY229" s="14" t="s">
        <v>158</v>
      </c>
      <c r="BE229" s="177">
        <f t="shared" si="44"/>
        <v>0</v>
      </c>
      <c r="BF229" s="177">
        <f t="shared" si="45"/>
        <v>0</v>
      </c>
      <c r="BG229" s="177">
        <f t="shared" si="46"/>
        <v>0</v>
      </c>
      <c r="BH229" s="177">
        <f t="shared" si="47"/>
        <v>0</v>
      </c>
      <c r="BI229" s="177">
        <f t="shared" si="48"/>
        <v>0</v>
      </c>
      <c r="BJ229" s="14" t="s">
        <v>91</v>
      </c>
      <c r="BK229" s="177">
        <f t="shared" si="49"/>
        <v>0</v>
      </c>
      <c r="BL229" s="14" t="s">
        <v>224</v>
      </c>
      <c r="BM229" s="176" t="s">
        <v>1703</v>
      </c>
    </row>
    <row r="230" spans="1:65" s="2" customFormat="1" ht="16.5" customHeight="1">
      <c r="A230" s="29"/>
      <c r="B230" s="163"/>
      <c r="C230" s="164" t="s">
        <v>688</v>
      </c>
      <c r="D230" s="164" t="s">
        <v>160</v>
      </c>
      <c r="E230" s="165" t="s">
        <v>1704</v>
      </c>
      <c r="F230" s="166" t="s">
        <v>1705</v>
      </c>
      <c r="G230" s="167" t="s">
        <v>231</v>
      </c>
      <c r="H230" s="168">
        <v>3</v>
      </c>
      <c r="I230" s="169"/>
      <c r="J230" s="170">
        <f t="shared" si="40"/>
        <v>0</v>
      </c>
      <c r="K230" s="249"/>
      <c r="L230" s="251"/>
      <c r="M230" s="250" t="s">
        <v>1</v>
      </c>
      <c r="N230" s="173" t="s">
        <v>44</v>
      </c>
      <c r="O230" s="55"/>
      <c r="P230" s="174">
        <f t="shared" si="41"/>
        <v>0</v>
      </c>
      <c r="Q230" s="174">
        <v>1.3999999999999999E-4</v>
      </c>
      <c r="R230" s="174">
        <f t="shared" si="42"/>
        <v>4.1999999999999996E-4</v>
      </c>
      <c r="S230" s="174">
        <v>0</v>
      </c>
      <c r="T230" s="175">
        <f t="shared" si="4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76" t="s">
        <v>224</v>
      </c>
      <c r="AT230" s="176" t="s">
        <v>160</v>
      </c>
      <c r="AU230" s="176" t="s">
        <v>91</v>
      </c>
      <c r="AY230" s="14" t="s">
        <v>158</v>
      </c>
      <c r="BE230" s="177">
        <f t="shared" si="44"/>
        <v>0</v>
      </c>
      <c r="BF230" s="177">
        <f t="shared" si="45"/>
        <v>0</v>
      </c>
      <c r="BG230" s="177">
        <f t="shared" si="46"/>
        <v>0</v>
      </c>
      <c r="BH230" s="177">
        <f t="shared" si="47"/>
        <v>0</v>
      </c>
      <c r="BI230" s="177">
        <f t="shared" si="48"/>
        <v>0</v>
      </c>
      <c r="BJ230" s="14" t="s">
        <v>91</v>
      </c>
      <c r="BK230" s="177">
        <f t="shared" si="49"/>
        <v>0</v>
      </c>
      <c r="BL230" s="14" t="s">
        <v>224</v>
      </c>
      <c r="BM230" s="176" t="s">
        <v>1706</v>
      </c>
    </row>
    <row r="231" spans="1:65" s="2" customFormat="1" ht="21.75" customHeight="1">
      <c r="A231" s="29"/>
      <c r="B231" s="163"/>
      <c r="C231" s="183" t="s">
        <v>692</v>
      </c>
      <c r="D231" s="183" t="s">
        <v>424</v>
      </c>
      <c r="E231" s="184" t="s">
        <v>1707</v>
      </c>
      <c r="F231" s="185" t="s">
        <v>2539</v>
      </c>
      <c r="G231" s="186" t="s">
        <v>231</v>
      </c>
      <c r="H231" s="187">
        <v>3</v>
      </c>
      <c r="I231" s="188"/>
      <c r="J231" s="189">
        <f t="shared" si="40"/>
        <v>0</v>
      </c>
      <c r="K231" s="253"/>
      <c r="L231" s="255"/>
      <c r="M231" s="254" t="s">
        <v>1</v>
      </c>
      <c r="N231" s="193" t="s">
        <v>44</v>
      </c>
      <c r="O231" s="55"/>
      <c r="P231" s="174">
        <f t="shared" si="41"/>
        <v>0</v>
      </c>
      <c r="Q231" s="174">
        <v>1.4999999999999999E-4</v>
      </c>
      <c r="R231" s="174">
        <f t="shared" si="42"/>
        <v>4.4999999999999999E-4</v>
      </c>
      <c r="S231" s="174">
        <v>0</v>
      </c>
      <c r="T231" s="175">
        <f t="shared" si="4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76" t="s">
        <v>293</v>
      </c>
      <c r="AT231" s="176" t="s">
        <v>424</v>
      </c>
      <c r="AU231" s="176" t="s">
        <v>91</v>
      </c>
      <c r="AY231" s="14" t="s">
        <v>158</v>
      </c>
      <c r="BE231" s="177">
        <f t="shared" si="44"/>
        <v>0</v>
      </c>
      <c r="BF231" s="177">
        <f t="shared" si="45"/>
        <v>0</v>
      </c>
      <c r="BG231" s="177">
        <f t="shared" si="46"/>
        <v>0</v>
      </c>
      <c r="BH231" s="177">
        <f t="shared" si="47"/>
        <v>0</v>
      </c>
      <c r="BI231" s="177">
        <f t="shared" si="48"/>
        <v>0</v>
      </c>
      <c r="BJ231" s="14" t="s">
        <v>91</v>
      </c>
      <c r="BK231" s="177">
        <f t="shared" si="49"/>
        <v>0</v>
      </c>
      <c r="BL231" s="14" t="s">
        <v>224</v>
      </c>
      <c r="BM231" s="176" t="s">
        <v>1708</v>
      </c>
    </row>
    <row r="232" spans="1:65" s="2" customFormat="1" ht="16.5" customHeight="1">
      <c r="A232" s="29"/>
      <c r="B232" s="163"/>
      <c r="C232" s="164" t="s">
        <v>696</v>
      </c>
      <c r="D232" s="164" t="s">
        <v>160</v>
      </c>
      <c r="E232" s="165" t="s">
        <v>1709</v>
      </c>
      <c r="F232" s="166" t="s">
        <v>1710</v>
      </c>
      <c r="G232" s="167" t="s">
        <v>231</v>
      </c>
      <c r="H232" s="168">
        <v>6</v>
      </c>
      <c r="I232" s="169"/>
      <c r="J232" s="170">
        <f t="shared" si="40"/>
        <v>0</v>
      </c>
      <c r="K232" s="249"/>
      <c r="L232" s="251"/>
      <c r="M232" s="250" t="s">
        <v>1</v>
      </c>
      <c r="N232" s="173" t="s">
        <v>44</v>
      </c>
      <c r="O232" s="55"/>
      <c r="P232" s="174">
        <f t="shared" si="41"/>
        <v>0</v>
      </c>
      <c r="Q232" s="174">
        <v>1.9000000000000001E-4</v>
      </c>
      <c r="R232" s="174">
        <f t="shared" si="42"/>
        <v>1.14E-3</v>
      </c>
      <c r="S232" s="174">
        <v>0</v>
      </c>
      <c r="T232" s="175">
        <f t="shared" si="4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76" t="s">
        <v>224</v>
      </c>
      <c r="AT232" s="176" t="s">
        <v>160</v>
      </c>
      <c r="AU232" s="176" t="s">
        <v>91</v>
      </c>
      <c r="AY232" s="14" t="s">
        <v>158</v>
      </c>
      <c r="BE232" s="177">
        <f t="shared" si="44"/>
        <v>0</v>
      </c>
      <c r="BF232" s="177">
        <f t="shared" si="45"/>
        <v>0</v>
      </c>
      <c r="BG232" s="177">
        <f t="shared" si="46"/>
        <v>0</v>
      </c>
      <c r="BH232" s="177">
        <f t="shared" si="47"/>
        <v>0</v>
      </c>
      <c r="BI232" s="177">
        <f t="shared" si="48"/>
        <v>0</v>
      </c>
      <c r="BJ232" s="14" t="s">
        <v>91</v>
      </c>
      <c r="BK232" s="177">
        <f t="shared" si="49"/>
        <v>0</v>
      </c>
      <c r="BL232" s="14" t="s">
        <v>224</v>
      </c>
      <c r="BM232" s="176" t="s">
        <v>1711</v>
      </c>
    </row>
    <row r="233" spans="1:65" s="2" customFormat="1" ht="39.75" customHeight="1">
      <c r="A233" s="29"/>
      <c r="B233" s="163"/>
      <c r="C233" s="183" t="s">
        <v>699</v>
      </c>
      <c r="D233" s="183" t="s">
        <v>424</v>
      </c>
      <c r="E233" s="184" t="s">
        <v>1712</v>
      </c>
      <c r="F233" s="185" t="s">
        <v>2540</v>
      </c>
      <c r="G233" s="186" t="s">
        <v>231</v>
      </c>
      <c r="H233" s="187">
        <v>6</v>
      </c>
      <c r="I233" s="188"/>
      <c r="J233" s="189">
        <f t="shared" si="40"/>
        <v>0</v>
      </c>
      <c r="K233" s="253"/>
      <c r="L233" s="255"/>
      <c r="M233" s="254" t="s">
        <v>1</v>
      </c>
      <c r="N233" s="193" t="s">
        <v>44</v>
      </c>
      <c r="O233" s="55"/>
      <c r="P233" s="174">
        <f t="shared" si="41"/>
        <v>0</v>
      </c>
      <c r="Q233" s="174">
        <v>3.5E-4</v>
      </c>
      <c r="R233" s="174">
        <f t="shared" si="42"/>
        <v>2.0999999999999999E-3</v>
      </c>
      <c r="S233" s="174">
        <v>0</v>
      </c>
      <c r="T233" s="175">
        <f t="shared" si="4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76" t="s">
        <v>293</v>
      </c>
      <c r="AT233" s="176" t="s">
        <v>424</v>
      </c>
      <c r="AU233" s="176" t="s">
        <v>91</v>
      </c>
      <c r="AY233" s="14" t="s">
        <v>158</v>
      </c>
      <c r="BE233" s="177">
        <f t="shared" si="44"/>
        <v>0</v>
      </c>
      <c r="BF233" s="177">
        <f t="shared" si="45"/>
        <v>0</v>
      </c>
      <c r="BG233" s="177">
        <f t="shared" si="46"/>
        <v>0</v>
      </c>
      <c r="BH233" s="177">
        <f t="shared" si="47"/>
        <v>0</v>
      </c>
      <c r="BI233" s="177">
        <f t="shared" si="48"/>
        <v>0</v>
      </c>
      <c r="BJ233" s="14" t="s">
        <v>91</v>
      </c>
      <c r="BK233" s="177">
        <f t="shared" si="49"/>
        <v>0</v>
      </c>
      <c r="BL233" s="14" t="s">
        <v>224</v>
      </c>
      <c r="BM233" s="176" t="s">
        <v>1713</v>
      </c>
    </row>
    <row r="234" spans="1:65" s="2" customFormat="1" ht="16.5" customHeight="1">
      <c r="A234" s="29"/>
      <c r="B234" s="163"/>
      <c r="C234" s="164" t="s">
        <v>703</v>
      </c>
      <c r="D234" s="164" t="s">
        <v>160</v>
      </c>
      <c r="E234" s="165" t="s">
        <v>1714</v>
      </c>
      <c r="F234" s="166" t="s">
        <v>1715</v>
      </c>
      <c r="G234" s="167" t="s">
        <v>231</v>
      </c>
      <c r="H234" s="168">
        <v>1</v>
      </c>
      <c r="I234" s="169"/>
      <c r="J234" s="170">
        <f t="shared" si="40"/>
        <v>0</v>
      </c>
      <c r="K234" s="249"/>
      <c r="L234" s="251"/>
      <c r="M234" s="250" t="s">
        <v>1</v>
      </c>
      <c r="N234" s="173" t="s">
        <v>44</v>
      </c>
      <c r="O234" s="55"/>
      <c r="P234" s="174">
        <f t="shared" si="41"/>
        <v>0</v>
      </c>
      <c r="Q234" s="174">
        <v>2.5000000000000001E-4</v>
      </c>
      <c r="R234" s="174">
        <f t="shared" si="42"/>
        <v>2.5000000000000001E-4</v>
      </c>
      <c r="S234" s="174">
        <v>0</v>
      </c>
      <c r="T234" s="175">
        <f t="shared" si="4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76" t="s">
        <v>224</v>
      </c>
      <c r="AT234" s="176" t="s">
        <v>160</v>
      </c>
      <c r="AU234" s="176" t="s">
        <v>91</v>
      </c>
      <c r="AY234" s="14" t="s">
        <v>158</v>
      </c>
      <c r="BE234" s="177">
        <f t="shared" si="44"/>
        <v>0</v>
      </c>
      <c r="BF234" s="177">
        <f t="shared" si="45"/>
        <v>0</v>
      </c>
      <c r="BG234" s="177">
        <f t="shared" si="46"/>
        <v>0</v>
      </c>
      <c r="BH234" s="177">
        <f t="shared" si="47"/>
        <v>0</v>
      </c>
      <c r="BI234" s="177">
        <f t="shared" si="48"/>
        <v>0</v>
      </c>
      <c r="BJ234" s="14" t="s">
        <v>91</v>
      </c>
      <c r="BK234" s="177">
        <f t="shared" si="49"/>
        <v>0</v>
      </c>
      <c r="BL234" s="14" t="s">
        <v>224</v>
      </c>
      <c r="BM234" s="176" t="s">
        <v>1716</v>
      </c>
    </row>
    <row r="235" spans="1:65" s="2" customFormat="1" ht="21.75" customHeight="1">
      <c r="A235" s="29"/>
      <c r="B235" s="163"/>
      <c r="C235" s="183" t="s">
        <v>707</v>
      </c>
      <c r="D235" s="183" t="s">
        <v>424</v>
      </c>
      <c r="E235" s="184" t="s">
        <v>1717</v>
      </c>
      <c r="F235" s="185" t="s">
        <v>2541</v>
      </c>
      <c r="G235" s="186" t="s">
        <v>231</v>
      </c>
      <c r="H235" s="187">
        <v>1</v>
      </c>
      <c r="I235" s="188"/>
      <c r="J235" s="189">
        <f t="shared" si="40"/>
        <v>0</v>
      </c>
      <c r="K235" s="253"/>
      <c r="L235" s="255"/>
      <c r="M235" s="254" t="s">
        <v>1</v>
      </c>
      <c r="N235" s="193" t="s">
        <v>44</v>
      </c>
      <c r="O235" s="55"/>
      <c r="P235" s="174">
        <f t="shared" si="41"/>
        <v>0</v>
      </c>
      <c r="Q235" s="174">
        <v>5.5999999999999995E-4</v>
      </c>
      <c r="R235" s="174">
        <f t="shared" si="42"/>
        <v>5.5999999999999995E-4</v>
      </c>
      <c r="S235" s="174">
        <v>0</v>
      </c>
      <c r="T235" s="175">
        <f t="shared" si="4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76" t="s">
        <v>293</v>
      </c>
      <c r="AT235" s="176" t="s">
        <v>424</v>
      </c>
      <c r="AU235" s="176" t="s">
        <v>91</v>
      </c>
      <c r="AY235" s="14" t="s">
        <v>158</v>
      </c>
      <c r="BE235" s="177">
        <f t="shared" si="44"/>
        <v>0</v>
      </c>
      <c r="BF235" s="177">
        <f t="shared" si="45"/>
        <v>0</v>
      </c>
      <c r="BG235" s="177">
        <f t="shared" si="46"/>
        <v>0</v>
      </c>
      <c r="BH235" s="177">
        <f t="shared" si="47"/>
        <v>0</v>
      </c>
      <c r="BI235" s="177">
        <f t="shared" si="48"/>
        <v>0</v>
      </c>
      <c r="BJ235" s="14" t="s">
        <v>91</v>
      </c>
      <c r="BK235" s="177">
        <f t="shared" si="49"/>
        <v>0</v>
      </c>
      <c r="BL235" s="14" t="s">
        <v>224</v>
      </c>
      <c r="BM235" s="176" t="s">
        <v>1718</v>
      </c>
    </row>
    <row r="236" spans="1:65" s="2" customFormat="1" ht="21.75" customHeight="1">
      <c r="A236" s="29"/>
      <c r="B236" s="163"/>
      <c r="C236" s="164" t="s">
        <v>711</v>
      </c>
      <c r="D236" s="164" t="s">
        <v>160</v>
      </c>
      <c r="E236" s="165" t="s">
        <v>1719</v>
      </c>
      <c r="F236" s="166" t="s">
        <v>1720</v>
      </c>
      <c r="G236" s="167" t="s">
        <v>231</v>
      </c>
      <c r="H236" s="168">
        <v>1</v>
      </c>
      <c r="I236" s="169"/>
      <c r="J236" s="170">
        <f t="shared" si="40"/>
        <v>0</v>
      </c>
      <c r="K236" s="249"/>
      <c r="L236" s="251"/>
      <c r="M236" s="250" t="s">
        <v>1</v>
      </c>
      <c r="N236" s="173" t="s">
        <v>44</v>
      </c>
      <c r="O236" s="55"/>
      <c r="P236" s="174">
        <f t="shared" si="41"/>
        <v>0</v>
      </c>
      <c r="Q236" s="174">
        <v>5.0000000000000002E-5</v>
      </c>
      <c r="R236" s="174">
        <f t="shared" si="42"/>
        <v>5.0000000000000002E-5</v>
      </c>
      <c r="S236" s="174">
        <v>0</v>
      </c>
      <c r="T236" s="175">
        <f t="shared" si="4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76" t="s">
        <v>224</v>
      </c>
      <c r="AT236" s="176" t="s">
        <v>160</v>
      </c>
      <c r="AU236" s="176" t="s">
        <v>91</v>
      </c>
      <c r="AY236" s="14" t="s">
        <v>158</v>
      </c>
      <c r="BE236" s="177">
        <f t="shared" si="44"/>
        <v>0</v>
      </c>
      <c r="BF236" s="177">
        <f t="shared" si="45"/>
        <v>0</v>
      </c>
      <c r="BG236" s="177">
        <f t="shared" si="46"/>
        <v>0</v>
      </c>
      <c r="BH236" s="177">
        <f t="shared" si="47"/>
        <v>0</v>
      </c>
      <c r="BI236" s="177">
        <f t="shared" si="48"/>
        <v>0</v>
      </c>
      <c r="BJ236" s="14" t="s">
        <v>91</v>
      </c>
      <c r="BK236" s="177">
        <f t="shared" si="49"/>
        <v>0</v>
      </c>
      <c r="BL236" s="14" t="s">
        <v>224</v>
      </c>
      <c r="BM236" s="176" t="s">
        <v>1721</v>
      </c>
    </row>
    <row r="237" spans="1:65" s="2" customFormat="1" ht="27" customHeight="1">
      <c r="A237" s="29"/>
      <c r="B237" s="163"/>
      <c r="C237" s="183" t="s">
        <v>717</v>
      </c>
      <c r="D237" s="183" t="s">
        <v>424</v>
      </c>
      <c r="E237" s="184" t="s">
        <v>1722</v>
      </c>
      <c r="F237" s="185" t="s">
        <v>2542</v>
      </c>
      <c r="G237" s="186" t="s">
        <v>231</v>
      </c>
      <c r="H237" s="187">
        <v>1</v>
      </c>
      <c r="I237" s="188"/>
      <c r="J237" s="189">
        <f t="shared" si="40"/>
        <v>0</v>
      </c>
      <c r="K237" s="253"/>
      <c r="L237" s="255"/>
      <c r="M237" s="254" t="s">
        <v>1</v>
      </c>
      <c r="N237" s="193" t="s">
        <v>44</v>
      </c>
      <c r="O237" s="55"/>
      <c r="P237" s="174">
        <f t="shared" si="41"/>
        <v>0</v>
      </c>
      <c r="Q237" s="174">
        <v>0</v>
      </c>
      <c r="R237" s="174">
        <f t="shared" si="42"/>
        <v>0</v>
      </c>
      <c r="S237" s="174">
        <v>0</v>
      </c>
      <c r="T237" s="175">
        <f t="shared" si="4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76" t="s">
        <v>293</v>
      </c>
      <c r="AT237" s="176" t="s">
        <v>424</v>
      </c>
      <c r="AU237" s="176" t="s">
        <v>91</v>
      </c>
      <c r="AY237" s="14" t="s">
        <v>158</v>
      </c>
      <c r="BE237" s="177">
        <f t="shared" si="44"/>
        <v>0</v>
      </c>
      <c r="BF237" s="177">
        <f t="shared" si="45"/>
        <v>0</v>
      </c>
      <c r="BG237" s="177">
        <f t="shared" si="46"/>
        <v>0</v>
      </c>
      <c r="BH237" s="177">
        <f t="shared" si="47"/>
        <v>0</v>
      </c>
      <c r="BI237" s="177">
        <f t="shared" si="48"/>
        <v>0</v>
      </c>
      <c r="BJ237" s="14" t="s">
        <v>91</v>
      </c>
      <c r="BK237" s="177">
        <f t="shared" si="49"/>
        <v>0</v>
      </c>
      <c r="BL237" s="14" t="s">
        <v>224</v>
      </c>
      <c r="BM237" s="176" t="s">
        <v>1723</v>
      </c>
    </row>
    <row r="238" spans="1:65" s="2" customFormat="1" ht="21.75" customHeight="1">
      <c r="A238" s="29"/>
      <c r="B238" s="163"/>
      <c r="C238" s="164" t="s">
        <v>650</v>
      </c>
      <c r="D238" s="164" t="s">
        <v>160</v>
      </c>
      <c r="E238" s="165" t="s">
        <v>1724</v>
      </c>
      <c r="F238" s="166" t="s">
        <v>1725</v>
      </c>
      <c r="G238" s="167" t="s">
        <v>231</v>
      </c>
      <c r="H238" s="168">
        <v>1</v>
      </c>
      <c r="I238" s="169"/>
      <c r="J238" s="170">
        <f t="shared" si="40"/>
        <v>0</v>
      </c>
      <c r="K238" s="249"/>
      <c r="L238" s="251"/>
      <c r="M238" s="250" t="s">
        <v>1</v>
      </c>
      <c r="N238" s="173" t="s">
        <v>44</v>
      </c>
      <c r="O238" s="55"/>
      <c r="P238" s="174">
        <f t="shared" si="41"/>
        <v>0</v>
      </c>
      <c r="Q238" s="174">
        <v>0</v>
      </c>
      <c r="R238" s="174">
        <f t="shared" si="42"/>
        <v>0</v>
      </c>
      <c r="S238" s="174">
        <v>0</v>
      </c>
      <c r="T238" s="175">
        <f t="shared" si="43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76" t="s">
        <v>224</v>
      </c>
      <c r="AT238" s="176" t="s">
        <v>160</v>
      </c>
      <c r="AU238" s="176" t="s">
        <v>91</v>
      </c>
      <c r="AY238" s="14" t="s">
        <v>158</v>
      </c>
      <c r="BE238" s="177">
        <f t="shared" si="44"/>
        <v>0</v>
      </c>
      <c r="BF238" s="177">
        <f t="shared" si="45"/>
        <v>0</v>
      </c>
      <c r="BG238" s="177">
        <f t="shared" si="46"/>
        <v>0</v>
      </c>
      <c r="BH238" s="177">
        <f t="shared" si="47"/>
        <v>0</v>
      </c>
      <c r="BI238" s="177">
        <f t="shared" si="48"/>
        <v>0</v>
      </c>
      <c r="BJ238" s="14" t="s">
        <v>91</v>
      </c>
      <c r="BK238" s="177">
        <f t="shared" si="49"/>
        <v>0</v>
      </c>
      <c r="BL238" s="14" t="s">
        <v>224</v>
      </c>
      <c r="BM238" s="176" t="s">
        <v>1726</v>
      </c>
    </row>
    <row r="239" spans="1:65" s="2" customFormat="1" ht="21.75" customHeight="1">
      <c r="A239" s="29"/>
      <c r="B239" s="163"/>
      <c r="C239" s="164" t="s">
        <v>724</v>
      </c>
      <c r="D239" s="164" t="s">
        <v>160</v>
      </c>
      <c r="E239" s="165" t="s">
        <v>1727</v>
      </c>
      <c r="F239" s="166" t="s">
        <v>1728</v>
      </c>
      <c r="G239" s="167" t="s">
        <v>231</v>
      </c>
      <c r="H239" s="168">
        <v>25</v>
      </c>
      <c r="I239" s="169"/>
      <c r="J239" s="170">
        <f t="shared" si="40"/>
        <v>0</v>
      </c>
      <c r="K239" s="249"/>
      <c r="L239" s="251"/>
      <c r="M239" s="250" t="s">
        <v>1</v>
      </c>
      <c r="N239" s="173" t="s">
        <v>44</v>
      </c>
      <c r="O239" s="55"/>
      <c r="P239" s="174">
        <f t="shared" si="41"/>
        <v>0</v>
      </c>
      <c r="Q239" s="174">
        <v>0</v>
      </c>
      <c r="R239" s="174">
        <f t="shared" si="42"/>
        <v>0</v>
      </c>
      <c r="S239" s="174">
        <v>0</v>
      </c>
      <c r="T239" s="175">
        <f t="shared" si="43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76" t="s">
        <v>224</v>
      </c>
      <c r="AT239" s="176" t="s">
        <v>160</v>
      </c>
      <c r="AU239" s="176" t="s">
        <v>91</v>
      </c>
      <c r="AY239" s="14" t="s">
        <v>158</v>
      </c>
      <c r="BE239" s="177">
        <f t="shared" si="44"/>
        <v>0</v>
      </c>
      <c r="BF239" s="177">
        <f t="shared" si="45"/>
        <v>0</v>
      </c>
      <c r="BG239" s="177">
        <f t="shared" si="46"/>
        <v>0</v>
      </c>
      <c r="BH239" s="177">
        <f t="shared" si="47"/>
        <v>0</v>
      </c>
      <c r="BI239" s="177">
        <f t="shared" si="48"/>
        <v>0</v>
      </c>
      <c r="BJ239" s="14" t="s">
        <v>91</v>
      </c>
      <c r="BK239" s="177">
        <f t="shared" si="49"/>
        <v>0</v>
      </c>
      <c r="BL239" s="14" t="s">
        <v>224</v>
      </c>
      <c r="BM239" s="176" t="s">
        <v>1729</v>
      </c>
    </row>
    <row r="240" spans="1:65" s="2" customFormat="1" ht="21.75" customHeight="1">
      <c r="A240" s="29"/>
      <c r="B240" s="163"/>
      <c r="C240" s="164" t="s">
        <v>728</v>
      </c>
      <c r="D240" s="164" t="s">
        <v>160</v>
      </c>
      <c r="E240" s="165" t="s">
        <v>1730</v>
      </c>
      <c r="F240" s="166" t="s">
        <v>1731</v>
      </c>
      <c r="G240" s="167" t="s">
        <v>231</v>
      </c>
      <c r="H240" s="168">
        <v>12</v>
      </c>
      <c r="I240" s="169"/>
      <c r="J240" s="170">
        <f t="shared" si="40"/>
        <v>0</v>
      </c>
      <c r="K240" s="249"/>
      <c r="L240" s="251"/>
      <c r="M240" s="250" t="s">
        <v>1</v>
      </c>
      <c r="N240" s="173" t="s">
        <v>44</v>
      </c>
      <c r="O240" s="55"/>
      <c r="P240" s="174">
        <f t="shared" si="41"/>
        <v>0</v>
      </c>
      <c r="Q240" s="174">
        <v>0</v>
      </c>
      <c r="R240" s="174">
        <f t="shared" si="42"/>
        <v>0</v>
      </c>
      <c r="S240" s="174">
        <v>0</v>
      </c>
      <c r="T240" s="175">
        <f t="shared" si="4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76" t="s">
        <v>224</v>
      </c>
      <c r="AT240" s="176" t="s">
        <v>160</v>
      </c>
      <c r="AU240" s="176" t="s">
        <v>91</v>
      </c>
      <c r="AY240" s="14" t="s">
        <v>158</v>
      </c>
      <c r="BE240" s="177">
        <f t="shared" si="44"/>
        <v>0</v>
      </c>
      <c r="BF240" s="177">
        <f t="shared" si="45"/>
        <v>0</v>
      </c>
      <c r="BG240" s="177">
        <f t="shared" si="46"/>
        <v>0</v>
      </c>
      <c r="BH240" s="177">
        <f t="shared" si="47"/>
        <v>0</v>
      </c>
      <c r="BI240" s="177">
        <f t="shared" si="48"/>
        <v>0</v>
      </c>
      <c r="BJ240" s="14" t="s">
        <v>91</v>
      </c>
      <c r="BK240" s="177">
        <f t="shared" si="49"/>
        <v>0</v>
      </c>
      <c r="BL240" s="14" t="s">
        <v>224</v>
      </c>
      <c r="BM240" s="176" t="s">
        <v>1732</v>
      </c>
    </row>
    <row r="241" spans="1:65" s="2" customFormat="1" ht="16.5" customHeight="1">
      <c r="A241" s="29"/>
      <c r="B241" s="163"/>
      <c r="C241" s="164" t="s">
        <v>730</v>
      </c>
      <c r="D241" s="164" t="s">
        <v>160</v>
      </c>
      <c r="E241" s="165" t="s">
        <v>1733</v>
      </c>
      <c r="F241" s="166" t="s">
        <v>1734</v>
      </c>
      <c r="G241" s="167" t="s">
        <v>231</v>
      </c>
      <c r="H241" s="168">
        <v>5</v>
      </c>
      <c r="I241" s="169"/>
      <c r="J241" s="170">
        <f t="shared" si="40"/>
        <v>0</v>
      </c>
      <c r="K241" s="249"/>
      <c r="L241" s="251"/>
      <c r="M241" s="250" t="s">
        <v>1</v>
      </c>
      <c r="N241" s="173" t="s">
        <v>44</v>
      </c>
      <c r="O241" s="55"/>
      <c r="P241" s="174">
        <f t="shared" si="41"/>
        <v>0</v>
      </c>
      <c r="Q241" s="174">
        <v>0</v>
      </c>
      <c r="R241" s="174">
        <f t="shared" si="42"/>
        <v>0</v>
      </c>
      <c r="S241" s="174">
        <v>1.218E-2</v>
      </c>
      <c r="T241" s="175">
        <f t="shared" si="43"/>
        <v>6.0899999999999996E-2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76" t="s">
        <v>224</v>
      </c>
      <c r="AT241" s="176" t="s">
        <v>160</v>
      </c>
      <c r="AU241" s="176" t="s">
        <v>91</v>
      </c>
      <c r="AY241" s="14" t="s">
        <v>158</v>
      </c>
      <c r="BE241" s="177">
        <f t="shared" si="44"/>
        <v>0</v>
      </c>
      <c r="BF241" s="177">
        <f t="shared" si="45"/>
        <v>0</v>
      </c>
      <c r="BG241" s="177">
        <f t="shared" si="46"/>
        <v>0</v>
      </c>
      <c r="BH241" s="177">
        <f t="shared" si="47"/>
        <v>0</v>
      </c>
      <c r="BI241" s="177">
        <f t="shared" si="48"/>
        <v>0</v>
      </c>
      <c r="BJ241" s="14" t="s">
        <v>91</v>
      </c>
      <c r="BK241" s="177">
        <f t="shared" si="49"/>
        <v>0</v>
      </c>
      <c r="BL241" s="14" t="s">
        <v>224</v>
      </c>
      <c r="BM241" s="176" t="s">
        <v>1735</v>
      </c>
    </row>
    <row r="242" spans="1:65" s="2" customFormat="1" ht="21.75" customHeight="1">
      <c r="A242" s="29"/>
      <c r="B242" s="163"/>
      <c r="C242" s="164" t="s">
        <v>734</v>
      </c>
      <c r="D242" s="164" t="s">
        <v>160</v>
      </c>
      <c r="E242" s="165" t="s">
        <v>1736</v>
      </c>
      <c r="F242" s="166" t="s">
        <v>1737</v>
      </c>
      <c r="G242" s="167" t="s">
        <v>231</v>
      </c>
      <c r="H242" s="168">
        <v>1</v>
      </c>
      <c r="I242" s="169"/>
      <c r="J242" s="170">
        <f t="shared" si="40"/>
        <v>0</v>
      </c>
      <c r="K242" s="249"/>
      <c r="L242" s="251"/>
      <c r="M242" s="250" t="s">
        <v>1</v>
      </c>
      <c r="N242" s="173" t="s">
        <v>44</v>
      </c>
      <c r="O242" s="55"/>
      <c r="P242" s="174">
        <f t="shared" si="41"/>
        <v>0</v>
      </c>
      <c r="Q242" s="174">
        <v>1E-4</v>
      </c>
      <c r="R242" s="174">
        <f t="shared" si="42"/>
        <v>1E-4</v>
      </c>
      <c r="S242" s="174">
        <v>0</v>
      </c>
      <c r="T242" s="175">
        <f t="shared" si="4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76" t="s">
        <v>224</v>
      </c>
      <c r="AT242" s="176" t="s">
        <v>160</v>
      </c>
      <c r="AU242" s="176" t="s">
        <v>91</v>
      </c>
      <c r="AY242" s="14" t="s">
        <v>158</v>
      </c>
      <c r="BE242" s="177">
        <f t="shared" si="44"/>
        <v>0</v>
      </c>
      <c r="BF242" s="177">
        <f t="shared" si="45"/>
        <v>0</v>
      </c>
      <c r="BG242" s="177">
        <f t="shared" si="46"/>
        <v>0</v>
      </c>
      <c r="BH242" s="177">
        <f t="shared" si="47"/>
        <v>0</v>
      </c>
      <c r="BI242" s="177">
        <f t="shared" si="48"/>
        <v>0</v>
      </c>
      <c r="BJ242" s="14" t="s">
        <v>91</v>
      </c>
      <c r="BK242" s="177">
        <f t="shared" si="49"/>
        <v>0</v>
      </c>
      <c r="BL242" s="14" t="s">
        <v>224</v>
      </c>
      <c r="BM242" s="176" t="s">
        <v>1738</v>
      </c>
    </row>
    <row r="243" spans="1:65" s="2" customFormat="1" ht="49.5" customHeight="1">
      <c r="A243" s="29"/>
      <c r="B243" s="163"/>
      <c r="C243" s="183" t="s">
        <v>739</v>
      </c>
      <c r="D243" s="183" t="s">
        <v>424</v>
      </c>
      <c r="E243" s="184" t="s">
        <v>1739</v>
      </c>
      <c r="F243" s="185" t="s">
        <v>2543</v>
      </c>
      <c r="G243" s="186" t="s">
        <v>231</v>
      </c>
      <c r="H243" s="187">
        <v>1</v>
      </c>
      <c r="I243" s="188"/>
      <c r="J243" s="189">
        <f t="shared" si="40"/>
        <v>0</v>
      </c>
      <c r="K243" s="253"/>
      <c r="L243" s="255"/>
      <c r="M243" s="254" t="s">
        <v>1</v>
      </c>
      <c r="N243" s="193" t="s">
        <v>44</v>
      </c>
      <c r="O243" s="55"/>
      <c r="P243" s="174">
        <f t="shared" si="41"/>
        <v>0</v>
      </c>
      <c r="Q243" s="174">
        <v>7.5000000000000002E-4</v>
      </c>
      <c r="R243" s="174">
        <f t="shared" si="42"/>
        <v>7.5000000000000002E-4</v>
      </c>
      <c r="S243" s="174">
        <v>0</v>
      </c>
      <c r="T243" s="175">
        <f t="shared" si="4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76" t="s">
        <v>293</v>
      </c>
      <c r="AT243" s="176" t="s">
        <v>424</v>
      </c>
      <c r="AU243" s="176" t="s">
        <v>91</v>
      </c>
      <c r="AY243" s="14" t="s">
        <v>158</v>
      </c>
      <c r="BE243" s="177">
        <f t="shared" si="44"/>
        <v>0</v>
      </c>
      <c r="BF243" s="177">
        <f t="shared" si="45"/>
        <v>0</v>
      </c>
      <c r="BG243" s="177">
        <f t="shared" si="46"/>
        <v>0</v>
      </c>
      <c r="BH243" s="177">
        <f t="shared" si="47"/>
        <v>0</v>
      </c>
      <c r="BI243" s="177">
        <f t="shared" si="48"/>
        <v>0</v>
      </c>
      <c r="BJ243" s="14" t="s">
        <v>91</v>
      </c>
      <c r="BK243" s="177">
        <f t="shared" si="49"/>
        <v>0</v>
      </c>
      <c r="BL243" s="14" t="s">
        <v>224</v>
      </c>
      <c r="BM243" s="176" t="s">
        <v>1740</v>
      </c>
    </row>
    <row r="244" spans="1:65" s="2" customFormat="1" ht="16.5" customHeight="1">
      <c r="A244" s="29"/>
      <c r="B244" s="163"/>
      <c r="C244" s="164" t="s">
        <v>743</v>
      </c>
      <c r="D244" s="164" t="s">
        <v>160</v>
      </c>
      <c r="E244" s="165" t="s">
        <v>1741</v>
      </c>
      <c r="F244" s="166" t="s">
        <v>1742</v>
      </c>
      <c r="G244" s="167" t="s">
        <v>231</v>
      </c>
      <c r="H244" s="168">
        <v>6</v>
      </c>
      <c r="I244" s="169"/>
      <c r="J244" s="170">
        <f t="shared" si="40"/>
        <v>0</v>
      </c>
      <c r="K244" s="249"/>
      <c r="L244" s="251"/>
      <c r="M244" s="250" t="s">
        <v>1</v>
      </c>
      <c r="N244" s="173" t="s">
        <v>44</v>
      </c>
      <c r="O244" s="55"/>
      <c r="P244" s="174">
        <f t="shared" si="41"/>
        <v>0</v>
      </c>
      <c r="Q244" s="174">
        <v>4.6000000000000001E-4</v>
      </c>
      <c r="R244" s="174">
        <f t="shared" si="42"/>
        <v>2.7600000000000003E-3</v>
      </c>
      <c r="S244" s="174">
        <v>0</v>
      </c>
      <c r="T244" s="175">
        <f t="shared" si="4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76" t="s">
        <v>224</v>
      </c>
      <c r="AT244" s="176" t="s">
        <v>160</v>
      </c>
      <c r="AU244" s="176" t="s">
        <v>91</v>
      </c>
      <c r="AY244" s="14" t="s">
        <v>158</v>
      </c>
      <c r="BE244" s="177">
        <f t="shared" si="44"/>
        <v>0</v>
      </c>
      <c r="BF244" s="177">
        <f t="shared" si="45"/>
        <v>0</v>
      </c>
      <c r="BG244" s="177">
        <f t="shared" si="46"/>
        <v>0</v>
      </c>
      <c r="BH244" s="177">
        <f t="shared" si="47"/>
        <v>0</v>
      </c>
      <c r="BI244" s="177">
        <f t="shared" si="48"/>
        <v>0</v>
      </c>
      <c r="BJ244" s="14" t="s">
        <v>91</v>
      </c>
      <c r="BK244" s="177">
        <f t="shared" si="49"/>
        <v>0</v>
      </c>
      <c r="BL244" s="14" t="s">
        <v>224</v>
      </c>
      <c r="BM244" s="176" t="s">
        <v>1743</v>
      </c>
    </row>
    <row r="245" spans="1:65" s="2" customFormat="1" ht="58.5" customHeight="1">
      <c r="A245" s="29"/>
      <c r="B245" s="163"/>
      <c r="C245" s="183" t="s">
        <v>747</v>
      </c>
      <c r="D245" s="183" t="s">
        <v>424</v>
      </c>
      <c r="E245" s="184" t="s">
        <v>1744</v>
      </c>
      <c r="F245" s="185" t="s">
        <v>2544</v>
      </c>
      <c r="G245" s="186" t="s">
        <v>231</v>
      </c>
      <c r="H245" s="187">
        <v>2</v>
      </c>
      <c r="I245" s="188"/>
      <c r="J245" s="189">
        <f t="shared" si="40"/>
        <v>0</v>
      </c>
      <c r="K245" s="253"/>
      <c r="L245" s="255"/>
      <c r="M245" s="254" t="s">
        <v>1</v>
      </c>
      <c r="N245" s="193" t="s">
        <v>44</v>
      </c>
      <c r="O245" s="55"/>
      <c r="P245" s="174">
        <f t="shared" si="41"/>
        <v>0</v>
      </c>
      <c r="Q245" s="174">
        <v>7.5000000000000002E-4</v>
      </c>
      <c r="R245" s="174">
        <f t="shared" si="42"/>
        <v>1.5E-3</v>
      </c>
      <c r="S245" s="174">
        <v>0</v>
      </c>
      <c r="T245" s="175">
        <f t="shared" si="4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76" t="s">
        <v>293</v>
      </c>
      <c r="AT245" s="176" t="s">
        <v>424</v>
      </c>
      <c r="AU245" s="176" t="s">
        <v>91</v>
      </c>
      <c r="AY245" s="14" t="s">
        <v>158</v>
      </c>
      <c r="BE245" s="177">
        <f t="shared" si="44"/>
        <v>0</v>
      </c>
      <c r="BF245" s="177">
        <f t="shared" si="45"/>
        <v>0</v>
      </c>
      <c r="BG245" s="177">
        <f t="shared" si="46"/>
        <v>0</v>
      </c>
      <c r="BH245" s="177">
        <f t="shared" si="47"/>
        <v>0</v>
      </c>
      <c r="BI245" s="177">
        <f t="shared" si="48"/>
        <v>0</v>
      </c>
      <c r="BJ245" s="14" t="s">
        <v>91</v>
      </c>
      <c r="BK245" s="177">
        <f t="shared" si="49"/>
        <v>0</v>
      </c>
      <c r="BL245" s="14" t="s">
        <v>224</v>
      </c>
      <c r="BM245" s="176" t="s">
        <v>1745</v>
      </c>
    </row>
    <row r="246" spans="1:65" s="2" customFormat="1" ht="51.75" customHeight="1">
      <c r="A246" s="29"/>
      <c r="B246" s="163"/>
      <c r="C246" s="183" t="s">
        <v>751</v>
      </c>
      <c r="D246" s="183" t="s">
        <v>424</v>
      </c>
      <c r="E246" s="184" t="s">
        <v>1746</v>
      </c>
      <c r="F246" s="185" t="s">
        <v>2545</v>
      </c>
      <c r="G246" s="186" t="s">
        <v>231</v>
      </c>
      <c r="H246" s="187">
        <v>4</v>
      </c>
      <c r="I246" s="188"/>
      <c r="J246" s="189">
        <f t="shared" si="40"/>
        <v>0</v>
      </c>
      <c r="K246" s="253"/>
      <c r="L246" s="255"/>
      <c r="M246" s="254" t="s">
        <v>1</v>
      </c>
      <c r="N246" s="193" t="s">
        <v>44</v>
      </c>
      <c r="O246" s="55"/>
      <c r="P246" s="174">
        <f t="shared" si="41"/>
        <v>0</v>
      </c>
      <c r="Q246" s="174">
        <v>2.3700000000000001E-3</v>
      </c>
      <c r="R246" s="174">
        <f t="shared" si="42"/>
        <v>9.4800000000000006E-3</v>
      </c>
      <c r="S246" s="174">
        <v>0</v>
      </c>
      <c r="T246" s="175">
        <f t="shared" si="4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76" t="s">
        <v>293</v>
      </c>
      <c r="AT246" s="176" t="s">
        <v>424</v>
      </c>
      <c r="AU246" s="176" t="s">
        <v>91</v>
      </c>
      <c r="AY246" s="14" t="s">
        <v>158</v>
      </c>
      <c r="BE246" s="177">
        <f t="shared" si="44"/>
        <v>0</v>
      </c>
      <c r="BF246" s="177">
        <f t="shared" si="45"/>
        <v>0</v>
      </c>
      <c r="BG246" s="177">
        <f t="shared" si="46"/>
        <v>0</v>
      </c>
      <c r="BH246" s="177">
        <f t="shared" si="47"/>
        <v>0</v>
      </c>
      <c r="BI246" s="177">
        <f t="shared" si="48"/>
        <v>0</v>
      </c>
      <c r="BJ246" s="14" t="s">
        <v>91</v>
      </c>
      <c r="BK246" s="177">
        <f t="shared" si="49"/>
        <v>0</v>
      </c>
      <c r="BL246" s="14" t="s">
        <v>224</v>
      </c>
      <c r="BM246" s="176" t="s">
        <v>1747</v>
      </c>
    </row>
    <row r="247" spans="1:65" s="2" customFormat="1" ht="21.75" customHeight="1">
      <c r="A247" s="29"/>
      <c r="B247" s="163"/>
      <c r="C247" s="164" t="s">
        <v>755</v>
      </c>
      <c r="D247" s="164" t="s">
        <v>160</v>
      </c>
      <c r="E247" s="165" t="s">
        <v>1748</v>
      </c>
      <c r="F247" s="166" t="s">
        <v>1749</v>
      </c>
      <c r="G247" s="167" t="s">
        <v>231</v>
      </c>
      <c r="H247" s="168">
        <v>3</v>
      </c>
      <c r="I247" s="169"/>
      <c r="J247" s="170">
        <f t="shared" si="40"/>
        <v>0</v>
      </c>
      <c r="K247" s="249"/>
      <c r="L247" s="251"/>
      <c r="M247" s="250" t="s">
        <v>1</v>
      </c>
      <c r="N247" s="173" t="s">
        <v>44</v>
      </c>
      <c r="O247" s="55"/>
      <c r="P247" s="174">
        <f t="shared" si="41"/>
        <v>0</v>
      </c>
      <c r="Q247" s="174">
        <v>5.1999999999999995E-4</v>
      </c>
      <c r="R247" s="174">
        <f t="shared" si="42"/>
        <v>1.5599999999999998E-3</v>
      </c>
      <c r="S247" s="174">
        <v>0</v>
      </c>
      <c r="T247" s="175">
        <f t="shared" si="4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76" t="s">
        <v>224</v>
      </c>
      <c r="AT247" s="176" t="s">
        <v>160</v>
      </c>
      <c r="AU247" s="176" t="s">
        <v>91</v>
      </c>
      <c r="AY247" s="14" t="s">
        <v>158</v>
      </c>
      <c r="BE247" s="177">
        <f t="shared" si="44"/>
        <v>0</v>
      </c>
      <c r="BF247" s="177">
        <f t="shared" si="45"/>
        <v>0</v>
      </c>
      <c r="BG247" s="177">
        <f t="shared" si="46"/>
        <v>0</v>
      </c>
      <c r="BH247" s="177">
        <f t="shared" si="47"/>
        <v>0</v>
      </c>
      <c r="BI247" s="177">
        <f t="shared" si="48"/>
        <v>0</v>
      </c>
      <c r="BJ247" s="14" t="s">
        <v>91</v>
      </c>
      <c r="BK247" s="177">
        <f t="shared" si="49"/>
        <v>0</v>
      </c>
      <c r="BL247" s="14" t="s">
        <v>224</v>
      </c>
      <c r="BM247" s="176" t="s">
        <v>1750</v>
      </c>
    </row>
    <row r="248" spans="1:65" s="2" customFormat="1" ht="33" customHeight="1">
      <c r="A248" s="29"/>
      <c r="B248" s="163"/>
      <c r="C248" s="183" t="s">
        <v>759</v>
      </c>
      <c r="D248" s="183" t="s">
        <v>424</v>
      </c>
      <c r="E248" s="184" t="s">
        <v>1751</v>
      </c>
      <c r="F248" s="185" t="s">
        <v>1752</v>
      </c>
      <c r="G248" s="186" t="s">
        <v>231</v>
      </c>
      <c r="H248" s="187">
        <v>1</v>
      </c>
      <c r="I248" s="188"/>
      <c r="J248" s="189">
        <f t="shared" si="40"/>
        <v>0</v>
      </c>
      <c r="K248" s="253"/>
      <c r="L248" s="255"/>
      <c r="M248" s="254" t="s">
        <v>1</v>
      </c>
      <c r="N248" s="193" t="s">
        <v>44</v>
      </c>
      <c r="O248" s="55"/>
      <c r="P248" s="174">
        <f t="shared" si="41"/>
        <v>0</v>
      </c>
      <c r="Q248" s="174">
        <v>5.5000000000000003E-4</v>
      </c>
      <c r="R248" s="174">
        <f t="shared" si="42"/>
        <v>5.5000000000000003E-4</v>
      </c>
      <c r="S248" s="174">
        <v>0</v>
      </c>
      <c r="T248" s="175">
        <f t="shared" si="4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76" t="s">
        <v>293</v>
      </c>
      <c r="AT248" s="176" t="s">
        <v>424</v>
      </c>
      <c r="AU248" s="176" t="s">
        <v>91</v>
      </c>
      <c r="AY248" s="14" t="s">
        <v>158</v>
      </c>
      <c r="BE248" s="177">
        <f t="shared" si="44"/>
        <v>0</v>
      </c>
      <c r="BF248" s="177">
        <f t="shared" si="45"/>
        <v>0</v>
      </c>
      <c r="BG248" s="177">
        <f t="shared" si="46"/>
        <v>0</v>
      </c>
      <c r="BH248" s="177">
        <f t="shared" si="47"/>
        <v>0</v>
      </c>
      <c r="BI248" s="177">
        <f t="shared" si="48"/>
        <v>0</v>
      </c>
      <c r="BJ248" s="14" t="s">
        <v>91</v>
      </c>
      <c r="BK248" s="177">
        <f t="shared" si="49"/>
        <v>0</v>
      </c>
      <c r="BL248" s="14" t="s">
        <v>224</v>
      </c>
      <c r="BM248" s="176" t="s">
        <v>1753</v>
      </c>
    </row>
    <row r="249" spans="1:65" s="2" customFormat="1" ht="33" customHeight="1">
      <c r="A249" s="29"/>
      <c r="B249" s="163"/>
      <c r="C249" s="183" t="s">
        <v>761</v>
      </c>
      <c r="D249" s="183" t="s">
        <v>424</v>
      </c>
      <c r="E249" s="184" t="s">
        <v>1754</v>
      </c>
      <c r="F249" s="185" t="s">
        <v>1755</v>
      </c>
      <c r="G249" s="186" t="s">
        <v>231</v>
      </c>
      <c r="H249" s="187">
        <v>1</v>
      </c>
      <c r="I249" s="188"/>
      <c r="J249" s="189">
        <f t="shared" si="40"/>
        <v>0</v>
      </c>
      <c r="K249" s="253"/>
      <c r="L249" s="255"/>
      <c r="M249" s="254" t="s">
        <v>1</v>
      </c>
      <c r="N249" s="193" t="s">
        <v>44</v>
      </c>
      <c r="O249" s="55"/>
      <c r="P249" s="174">
        <f t="shared" si="41"/>
        <v>0</v>
      </c>
      <c r="Q249" s="174">
        <v>4.4000000000000002E-4</v>
      </c>
      <c r="R249" s="174">
        <f t="shared" si="42"/>
        <v>4.4000000000000002E-4</v>
      </c>
      <c r="S249" s="174">
        <v>0</v>
      </c>
      <c r="T249" s="175">
        <f t="shared" si="4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76" t="s">
        <v>293</v>
      </c>
      <c r="AT249" s="176" t="s">
        <v>424</v>
      </c>
      <c r="AU249" s="176" t="s">
        <v>91</v>
      </c>
      <c r="AY249" s="14" t="s">
        <v>158</v>
      </c>
      <c r="BE249" s="177">
        <f t="shared" si="44"/>
        <v>0</v>
      </c>
      <c r="BF249" s="177">
        <f t="shared" si="45"/>
        <v>0</v>
      </c>
      <c r="BG249" s="177">
        <f t="shared" si="46"/>
        <v>0</v>
      </c>
      <c r="BH249" s="177">
        <f t="shared" si="47"/>
        <v>0</v>
      </c>
      <c r="BI249" s="177">
        <f t="shared" si="48"/>
        <v>0</v>
      </c>
      <c r="BJ249" s="14" t="s">
        <v>91</v>
      </c>
      <c r="BK249" s="177">
        <f t="shared" si="49"/>
        <v>0</v>
      </c>
      <c r="BL249" s="14" t="s">
        <v>224</v>
      </c>
      <c r="BM249" s="176" t="s">
        <v>1756</v>
      </c>
    </row>
    <row r="250" spans="1:65" s="2" customFormat="1" ht="33" customHeight="1">
      <c r="A250" s="29"/>
      <c r="B250" s="163"/>
      <c r="C250" s="183" t="s">
        <v>515</v>
      </c>
      <c r="D250" s="183" t="s">
        <v>424</v>
      </c>
      <c r="E250" s="184" t="s">
        <v>1757</v>
      </c>
      <c r="F250" s="185" t="s">
        <v>1758</v>
      </c>
      <c r="G250" s="186" t="s">
        <v>231</v>
      </c>
      <c r="H250" s="187">
        <v>1</v>
      </c>
      <c r="I250" s="188"/>
      <c r="J250" s="189">
        <f t="shared" si="40"/>
        <v>0</v>
      </c>
      <c r="K250" s="253"/>
      <c r="L250" s="255"/>
      <c r="M250" s="254" t="s">
        <v>1</v>
      </c>
      <c r="N250" s="193" t="s">
        <v>44</v>
      </c>
      <c r="O250" s="55"/>
      <c r="P250" s="174">
        <f t="shared" si="41"/>
        <v>0</v>
      </c>
      <c r="Q250" s="174">
        <v>4.0000000000000002E-4</v>
      </c>
      <c r="R250" s="174">
        <f t="shared" si="42"/>
        <v>4.0000000000000002E-4</v>
      </c>
      <c r="S250" s="174">
        <v>0</v>
      </c>
      <c r="T250" s="175">
        <f t="shared" si="4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76" t="s">
        <v>293</v>
      </c>
      <c r="AT250" s="176" t="s">
        <v>424</v>
      </c>
      <c r="AU250" s="176" t="s">
        <v>91</v>
      </c>
      <c r="AY250" s="14" t="s">
        <v>158</v>
      </c>
      <c r="BE250" s="177">
        <f t="shared" si="44"/>
        <v>0</v>
      </c>
      <c r="BF250" s="177">
        <f t="shared" si="45"/>
        <v>0</v>
      </c>
      <c r="BG250" s="177">
        <f t="shared" si="46"/>
        <v>0</v>
      </c>
      <c r="BH250" s="177">
        <f t="shared" si="47"/>
        <v>0</v>
      </c>
      <c r="BI250" s="177">
        <f t="shared" si="48"/>
        <v>0</v>
      </c>
      <c r="BJ250" s="14" t="s">
        <v>91</v>
      </c>
      <c r="BK250" s="177">
        <f t="shared" si="49"/>
        <v>0</v>
      </c>
      <c r="BL250" s="14" t="s">
        <v>224</v>
      </c>
      <c r="BM250" s="176" t="s">
        <v>1759</v>
      </c>
    </row>
    <row r="251" spans="1:65" s="2" customFormat="1" ht="21.75" customHeight="1">
      <c r="A251" s="29"/>
      <c r="B251" s="163"/>
      <c r="C251" s="183" t="s">
        <v>771</v>
      </c>
      <c r="D251" s="183" t="s">
        <v>424</v>
      </c>
      <c r="E251" s="184" t="s">
        <v>1760</v>
      </c>
      <c r="F251" s="185" t="s">
        <v>1761</v>
      </c>
      <c r="G251" s="186" t="s">
        <v>231</v>
      </c>
      <c r="H251" s="187">
        <v>1</v>
      </c>
      <c r="I251" s="188"/>
      <c r="J251" s="189">
        <f t="shared" si="40"/>
        <v>0</v>
      </c>
      <c r="K251" s="253"/>
      <c r="L251" s="255"/>
      <c r="M251" s="254" t="s">
        <v>1</v>
      </c>
      <c r="N251" s="193" t="s">
        <v>44</v>
      </c>
      <c r="O251" s="55"/>
      <c r="P251" s="174">
        <f t="shared" si="41"/>
        <v>0</v>
      </c>
      <c r="Q251" s="174">
        <v>2.0000000000000002E-5</v>
      </c>
      <c r="R251" s="174">
        <f t="shared" si="42"/>
        <v>2.0000000000000002E-5</v>
      </c>
      <c r="S251" s="174">
        <v>0</v>
      </c>
      <c r="T251" s="175">
        <f t="shared" si="4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76" t="s">
        <v>293</v>
      </c>
      <c r="AT251" s="176" t="s">
        <v>424</v>
      </c>
      <c r="AU251" s="176" t="s">
        <v>91</v>
      </c>
      <c r="AY251" s="14" t="s">
        <v>158</v>
      </c>
      <c r="BE251" s="177">
        <f t="shared" si="44"/>
        <v>0</v>
      </c>
      <c r="BF251" s="177">
        <f t="shared" si="45"/>
        <v>0</v>
      </c>
      <c r="BG251" s="177">
        <f t="shared" si="46"/>
        <v>0</v>
      </c>
      <c r="BH251" s="177">
        <f t="shared" si="47"/>
        <v>0</v>
      </c>
      <c r="BI251" s="177">
        <f t="shared" si="48"/>
        <v>0</v>
      </c>
      <c r="BJ251" s="14" t="s">
        <v>91</v>
      </c>
      <c r="BK251" s="177">
        <f t="shared" si="49"/>
        <v>0</v>
      </c>
      <c r="BL251" s="14" t="s">
        <v>224</v>
      </c>
      <c r="BM251" s="176" t="s">
        <v>1762</v>
      </c>
    </row>
    <row r="252" spans="1:65" s="2" customFormat="1" ht="33" customHeight="1">
      <c r="A252" s="29"/>
      <c r="B252" s="163"/>
      <c r="C252" s="183" t="s">
        <v>776</v>
      </c>
      <c r="D252" s="183" t="s">
        <v>424</v>
      </c>
      <c r="E252" s="184" t="s">
        <v>1763</v>
      </c>
      <c r="F252" s="185" t="s">
        <v>1764</v>
      </c>
      <c r="G252" s="186" t="s">
        <v>231</v>
      </c>
      <c r="H252" s="187">
        <v>1</v>
      </c>
      <c r="I252" s="188"/>
      <c r="J252" s="189">
        <f t="shared" si="40"/>
        <v>0</v>
      </c>
      <c r="K252" s="253"/>
      <c r="L252" s="255"/>
      <c r="M252" s="254" t="s">
        <v>1</v>
      </c>
      <c r="N252" s="193" t="s">
        <v>44</v>
      </c>
      <c r="O252" s="55"/>
      <c r="P252" s="174">
        <f t="shared" si="41"/>
        <v>0</v>
      </c>
      <c r="Q252" s="174">
        <v>4.2999999999999999E-4</v>
      </c>
      <c r="R252" s="174">
        <f t="shared" si="42"/>
        <v>4.2999999999999999E-4</v>
      </c>
      <c r="S252" s="174">
        <v>0</v>
      </c>
      <c r="T252" s="175">
        <f t="shared" si="4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76" t="s">
        <v>293</v>
      </c>
      <c r="AT252" s="176" t="s">
        <v>424</v>
      </c>
      <c r="AU252" s="176" t="s">
        <v>91</v>
      </c>
      <c r="AY252" s="14" t="s">
        <v>158</v>
      </c>
      <c r="BE252" s="177">
        <f t="shared" si="44"/>
        <v>0</v>
      </c>
      <c r="BF252" s="177">
        <f t="shared" si="45"/>
        <v>0</v>
      </c>
      <c r="BG252" s="177">
        <f t="shared" si="46"/>
        <v>0</v>
      </c>
      <c r="BH252" s="177">
        <f t="shared" si="47"/>
        <v>0</v>
      </c>
      <c r="BI252" s="177">
        <f t="shared" si="48"/>
        <v>0</v>
      </c>
      <c r="BJ252" s="14" t="s">
        <v>91</v>
      </c>
      <c r="BK252" s="177">
        <f t="shared" si="49"/>
        <v>0</v>
      </c>
      <c r="BL252" s="14" t="s">
        <v>224</v>
      </c>
      <c r="BM252" s="176" t="s">
        <v>1765</v>
      </c>
    </row>
    <row r="253" spans="1:65" s="2" customFormat="1" ht="21.75" customHeight="1">
      <c r="A253" s="29"/>
      <c r="B253" s="163"/>
      <c r="C253" s="183" t="s">
        <v>780</v>
      </c>
      <c r="D253" s="183" t="s">
        <v>424</v>
      </c>
      <c r="E253" s="184" t="s">
        <v>1766</v>
      </c>
      <c r="F253" s="185" t="s">
        <v>1767</v>
      </c>
      <c r="G253" s="186" t="s">
        <v>231</v>
      </c>
      <c r="H253" s="187">
        <v>1</v>
      </c>
      <c r="I253" s="188"/>
      <c r="J253" s="189">
        <f t="shared" ref="J253:J274" si="50">ROUND(I253*H253,2)</f>
        <v>0</v>
      </c>
      <c r="K253" s="253"/>
      <c r="L253" s="255"/>
      <c r="M253" s="254" t="s">
        <v>1</v>
      </c>
      <c r="N253" s="193" t="s">
        <v>44</v>
      </c>
      <c r="O253" s="55"/>
      <c r="P253" s="174">
        <f t="shared" ref="P253:P274" si="51">O253*H253</f>
        <v>0</v>
      </c>
      <c r="Q253" s="174">
        <v>5.0000000000000001E-4</v>
      </c>
      <c r="R253" s="174">
        <f t="shared" ref="R253:R274" si="52">Q253*H253</f>
        <v>5.0000000000000001E-4</v>
      </c>
      <c r="S253" s="174">
        <v>0</v>
      </c>
      <c r="T253" s="175">
        <f t="shared" ref="T253:T274" si="53"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76" t="s">
        <v>293</v>
      </c>
      <c r="AT253" s="176" t="s">
        <v>424</v>
      </c>
      <c r="AU253" s="176" t="s">
        <v>91</v>
      </c>
      <c r="AY253" s="14" t="s">
        <v>158</v>
      </c>
      <c r="BE253" s="177">
        <f t="shared" ref="BE253:BE274" si="54">IF(N253="základná",J253,0)</f>
        <v>0</v>
      </c>
      <c r="BF253" s="177">
        <f t="shared" ref="BF253:BF274" si="55">IF(N253="znížená",J253,0)</f>
        <v>0</v>
      </c>
      <c r="BG253" s="177">
        <f t="shared" ref="BG253:BG274" si="56">IF(N253="zákl. prenesená",J253,0)</f>
        <v>0</v>
      </c>
      <c r="BH253" s="177">
        <f t="shared" ref="BH253:BH274" si="57">IF(N253="zníž. prenesená",J253,0)</f>
        <v>0</v>
      </c>
      <c r="BI253" s="177">
        <f t="shared" ref="BI253:BI274" si="58">IF(N253="nulová",J253,0)</f>
        <v>0</v>
      </c>
      <c r="BJ253" s="14" t="s">
        <v>91</v>
      </c>
      <c r="BK253" s="177">
        <f t="shared" ref="BK253:BK274" si="59">ROUND(I253*H253,2)</f>
        <v>0</v>
      </c>
      <c r="BL253" s="14" t="s">
        <v>224</v>
      </c>
      <c r="BM253" s="176" t="s">
        <v>1768</v>
      </c>
    </row>
    <row r="254" spans="1:65" s="2" customFormat="1" ht="33" customHeight="1">
      <c r="A254" s="29"/>
      <c r="B254" s="163"/>
      <c r="C254" s="183" t="s">
        <v>784</v>
      </c>
      <c r="D254" s="183" t="s">
        <v>424</v>
      </c>
      <c r="E254" s="184" t="s">
        <v>1769</v>
      </c>
      <c r="F254" s="185" t="s">
        <v>1770</v>
      </c>
      <c r="G254" s="186" t="s">
        <v>231</v>
      </c>
      <c r="H254" s="187">
        <v>1</v>
      </c>
      <c r="I254" s="188"/>
      <c r="J254" s="189">
        <f t="shared" si="50"/>
        <v>0</v>
      </c>
      <c r="K254" s="253"/>
      <c r="L254" s="255"/>
      <c r="M254" s="254" t="s">
        <v>1</v>
      </c>
      <c r="N254" s="193" t="s">
        <v>44</v>
      </c>
      <c r="O254" s="55"/>
      <c r="P254" s="174">
        <f t="shared" si="51"/>
        <v>0</v>
      </c>
      <c r="Q254" s="174">
        <v>5.9999999999999995E-4</v>
      </c>
      <c r="R254" s="174">
        <f t="shared" si="52"/>
        <v>5.9999999999999995E-4</v>
      </c>
      <c r="S254" s="174">
        <v>0</v>
      </c>
      <c r="T254" s="175">
        <f t="shared" si="5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76" t="s">
        <v>293</v>
      </c>
      <c r="AT254" s="176" t="s">
        <v>424</v>
      </c>
      <c r="AU254" s="176" t="s">
        <v>91</v>
      </c>
      <c r="AY254" s="14" t="s">
        <v>158</v>
      </c>
      <c r="BE254" s="177">
        <f t="shared" si="54"/>
        <v>0</v>
      </c>
      <c r="BF254" s="177">
        <f t="shared" si="55"/>
        <v>0</v>
      </c>
      <c r="BG254" s="177">
        <f t="shared" si="56"/>
        <v>0</v>
      </c>
      <c r="BH254" s="177">
        <f t="shared" si="57"/>
        <v>0</v>
      </c>
      <c r="BI254" s="177">
        <f t="shared" si="58"/>
        <v>0</v>
      </c>
      <c r="BJ254" s="14" t="s">
        <v>91</v>
      </c>
      <c r="BK254" s="177">
        <f t="shared" si="59"/>
        <v>0</v>
      </c>
      <c r="BL254" s="14" t="s">
        <v>224</v>
      </c>
      <c r="BM254" s="176" t="s">
        <v>1771</v>
      </c>
    </row>
    <row r="255" spans="1:65" s="2" customFormat="1" ht="21.75" customHeight="1">
      <c r="A255" s="29"/>
      <c r="B255" s="163"/>
      <c r="C255" s="183" t="s">
        <v>788</v>
      </c>
      <c r="D255" s="183" t="s">
        <v>424</v>
      </c>
      <c r="E255" s="184" t="s">
        <v>1772</v>
      </c>
      <c r="F255" s="185" t="s">
        <v>1773</v>
      </c>
      <c r="G255" s="186" t="s">
        <v>231</v>
      </c>
      <c r="H255" s="187">
        <v>1</v>
      </c>
      <c r="I255" s="188"/>
      <c r="J255" s="189">
        <f t="shared" si="50"/>
        <v>0</v>
      </c>
      <c r="K255" s="253"/>
      <c r="L255" s="255"/>
      <c r="M255" s="254" t="s">
        <v>1</v>
      </c>
      <c r="N255" s="193" t="s">
        <v>44</v>
      </c>
      <c r="O255" s="55"/>
      <c r="P255" s="174">
        <f t="shared" si="51"/>
        <v>0</v>
      </c>
      <c r="Q255" s="174">
        <v>3.2000000000000003E-4</v>
      </c>
      <c r="R255" s="174">
        <f t="shared" si="52"/>
        <v>3.2000000000000003E-4</v>
      </c>
      <c r="S255" s="174">
        <v>0</v>
      </c>
      <c r="T255" s="175">
        <f t="shared" si="5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76" t="s">
        <v>293</v>
      </c>
      <c r="AT255" s="176" t="s">
        <v>424</v>
      </c>
      <c r="AU255" s="176" t="s">
        <v>91</v>
      </c>
      <c r="AY255" s="14" t="s">
        <v>158</v>
      </c>
      <c r="BE255" s="177">
        <f t="shared" si="54"/>
        <v>0</v>
      </c>
      <c r="BF255" s="177">
        <f t="shared" si="55"/>
        <v>0</v>
      </c>
      <c r="BG255" s="177">
        <f t="shared" si="56"/>
        <v>0</v>
      </c>
      <c r="BH255" s="177">
        <f t="shared" si="57"/>
        <v>0</v>
      </c>
      <c r="BI255" s="177">
        <f t="shared" si="58"/>
        <v>0</v>
      </c>
      <c r="BJ255" s="14" t="s">
        <v>91</v>
      </c>
      <c r="BK255" s="177">
        <f t="shared" si="59"/>
        <v>0</v>
      </c>
      <c r="BL255" s="14" t="s">
        <v>224</v>
      </c>
      <c r="BM255" s="176" t="s">
        <v>1774</v>
      </c>
    </row>
    <row r="256" spans="1:65" s="2" customFormat="1" ht="16.5" customHeight="1">
      <c r="A256" s="29"/>
      <c r="B256" s="163"/>
      <c r="C256" s="183" t="s">
        <v>792</v>
      </c>
      <c r="D256" s="183" t="s">
        <v>424</v>
      </c>
      <c r="E256" s="184" t="s">
        <v>1775</v>
      </c>
      <c r="F256" s="185" t="s">
        <v>1776</v>
      </c>
      <c r="G256" s="186" t="s">
        <v>231</v>
      </c>
      <c r="H256" s="187">
        <v>1</v>
      </c>
      <c r="I256" s="188"/>
      <c r="J256" s="189">
        <f t="shared" si="50"/>
        <v>0</v>
      </c>
      <c r="K256" s="253"/>
      <c r="L256" s="255"/>
      <c r="M256" s="254" t="s">
        <v>1</v>
      </c>
      <c r="N256" s="193" t="s">
        <v>44</v>
      </c>
      <c r="O256" s="55"/>
      <c r="P256" s="174">
        <f t="shared" si="51"/>
        <v>0</v>
      </c>
      <c r="Q256" s="174">
        <v>1.3999999999999999E-4</v>
      </c>
      <c r="R256" s="174">
        <f t="shared" si="52"/>
        <v>1.3999999999999999E-4</v>
      </c>
      <c r="S256" s="174">
        <v>0</v>
      </c>
      <c r="T256" s="175">
        <f t="shared" si="53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76" t="s">
        <v>293</v>
      </c>
      <c r="AT256" s="176" t="s">
        <v>424</v>
      </c>
      <c r="AU256" s="176" t="s">
        <v>91</v>
      </c>
      <c r="AY256" s="14" t="s">
        <v>158</v>
      </c>
      <c r="BE256" s="177">
        <f t="shared" si="54"/>
        <v>0</v>
      </c>
      <c r="BF256" s="177">
        <f t="shared" si="55"/>
        <v>0</v>
      </c>
      <c r="BG256" s="177">
        <f t="shared" si="56"/>
        <v>0</v>
      </c>
      <c r="BH256" s="177">
        <f t="shared" si="57"/>
        <v>0</v>
      </c>
      <c r="BI256" s="177">
        <f t="shared" si="58"/>
        <v>0</v>
      </c>
      <c r="BJ256" s="14" t="s">
        <v>91</v>
      </c>
      <c r="BK256" s="177">
        <f t="shared" si="59"/>
        <v>0</v>
      </c>
      <c r="BL256" s="14" t="s">
        <v>224</v>
      </c>
      <c r="BM256" s="176" t="s">
        <v>1777</v>
      </c>
    </row>
    <row r="257" spans="1:65" s="2" customFormat="1" ht="21.75" customHeight="1">
      <c r="A257" s="29"/>
      <c r="B257" s="163"/>
      <c r="C257" s="183" t="s">
        <v>796</v>
      </c>
      <c r="D257" s="183" t="s">
        <v>424</v>
      </c>
      <c r="E257" s="184" t="s">
        <v>1778</v>
      </c>
      <c r="F257" s="185" t="s">
        <v>1779</v>
      </c>
      <c r="G257" s="186" t="s">
        <v>231</v>
      </c>
      <c r="H257" s="187">
        <v>1</v>
      </c>
      <c r="I257" s="188"/>
      <c r="J257" s="189">
        <f t="shared" si="50"/>
        <v>0</v>
      </c>
      <c r="K257" s="253"/>
      <c r="L257" s="255"/>
      <c r="M257" s="254" t="s">
        <v>1</v>
      </c>
      <c r="N257" s="193" t="s">
        <v>44</v>
      </c>
      <c r="O257" s="55"/>
      <c r="P257" s="174">
        <f t="shared" si="51"/>
        <v>0</v>
      </c>
      <c r="Q257" s="174">
        <v>6.9999999999999994E-5</v>
      </c>
      <c r="R257" s="174">
        <f t="shared" si="52"/>
        <v>6.9999999999999994E-5</v>
      </c>
      <c r="S257" s="174">
        <v>0</v>
      </c>
      <c r="T257" s="175">
        <f t="shared" si="5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76" t="s">
        <v>293</v>
      </c>
      <c r="AT257" s="176" t="s">
        <v>424</v>
      </c>
      <c r="AU257" s="176" t="s">
        <v>91</v>
      </c>
      <c r="AY257" s="14" t="s">
        <v>158</v>
      </c>
      <c r="BE257" s="177">
        <f t="shared" si="54"/>
        <v>0</v>
      </c>
      <c r="BF257" s="177">
        <f t="shared" si="55"/>
        <v>0</v>
      </c>
      <c r="BG257" s="177">
        <f t="shared" si="56"/>
        <v>0</v>
      </c>
      <c r="BH257" s="177">
        <f t="shared" si="57"/>
        <v>0</v>
      </c>
      <c r="BI257" s="177">
        <f t="shared" si="58"/>
        <v>0</v>
      </c>
      <c r="BJ257" s="14" t="s">
        <v>91</v>
      </c>
      <c r="BK257" s="177">
        <f t="shared" si="59"/>
        <v>0</v>
      </c>
      <c r="BL257" s="14" t="s">
        <v>224</v>
      </c>
      <c r="BM257" s="176" t="s">
        <v>1780</v>
      </c>
    </row>
    <row r="258" spans="1:65" s="2" customFormat="1" ht="21.75" customHeight="1">
      <c r="A258" s="29"/>
      <c r="B258" s="163"/>
      <c r="C258" s="183" t="s">
        <v>800</v>
      </c>
      <c r="D258" s="183" t="s">
        <v>424</v>
      </c>
      <c r="E258" s="184" t="s">
        <v>1781</v>
      </c>
      <c r="F258" s="185" t="s">
        <v>1782</v>
      </c>
      <c r="G258" s="186" t="s">
        <v>231</v>
      </c>
      <c r="H258" s="187">
        <v>1</v>
      </c>
      <c r="I258" s="188"/>
      <c r="J258" s="189">
        <f t="shared" si="50"/>
        <v>0</v>
      </c>
      <c r="K258" s="253"/>
      <c r="L258" s="255"/>
      <c r="M258" s="254" t="s">
        <v>1</v>
      </c>
      <c r="N258" s="193" t="s">
        <v>44</v>
      </c>
      <c r="O258" s="55"/>
      <c r="P258" s="174">
        <f t="shared" si="51"/>
        <v>0</v>
      </c>
      <c r="Q258" s="174">
        <v>2.7E-4</v>
      </c>
      <c r="R258" s="174">
        <f t="shared" si="52"/>
        <v>2.7E-4</v>
      </c>
      <c r="S258" s="174">
        <v>0</v>
      </c>
      <c r="T258" s="175">
        <f t="shared" si="53"/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76" t="s">
        <v>293</v>
      </c>
      <c r="AT258" s="176" t="s">
        <v>424</v>
      </c>
      <c r="AU258" s="176" t="s">
        <v>91</v>
      </c>
      <c r="AY258" s="14" t="s">
        <v>158</v>
      </c>
      <c r="BE258" s="177">
        <f t="shared" si="54"/>
        <v>0</v>
      </c>
      <c r="BF258" s="177">
        <f t="shared" si="55"/>
        <v>0</v>
      </c>
      <c r="BG258" s="177">
        <f t="shared" si="56"/>
        <v>0</v>
      </c>
      <c r="BH258" s="177">
        <f t="shared" si="57"/>
        <v>0</v>
      </c>
      <c r="BI258" s="177">
        <f t="shared" si="58"/>
        <v>0</v>
      </c>
      <c r="BJ258" s="14" t="s">
        <v>91</v>
      </c>
      <c r="BK258" s="177">
        <f t="shared" si="59"/>
        <v>0</v>
      </c>
      <c r="BL258" s="14" t="s">
        <v>224</v>
      </c>
      <c r="BM258" s="176" t="s">
        <v>1783</v>
      </c>
    </row>
    <row r="259" spans="1:65" s="2" customFormat="1" ht="21.75" customHeight="1">
      <c r="A259" s="29"/>
      <c r="B259" s="163"/>
      <c r="C259" s="183" t="s">
        <v>804</v>
      </c>
      <c r="D259" s="183" t="s">
        <v>424</v>
      </c>
      <c r="E259" s="184" t="s">
        <v>1784</v>
      </c>
      <c r="F259" s="185" t="s">
        <v>1785</v>
      </c>
      <c r="G259" s="186" t="s">
        <v>231</v>
      </c>
      <c r="H259" s="187">
        <v>1</v>
      </c>
      <c r="I259" s="188"/>
      <c r="J259" s="189">
        <f t="shared" si="50"/>
        <v>0</v>
      </c>
      <c r="K259" s="253"/>
      <c r="L259" s="255"/>
      <c r="M259" s="254" t="s">
        <v>1</v>
      </c>
      <c r="N259" s="193" t="s">
        <v>44</v>
      </c>
      <c r="O259" s="55"/>
      <c r="P259" s="174">
        <f t="shared" si="51"/>
        <v>0</v>
      </c>
      <c r="Q259" s="174">
        <v>6.4999999999999997E-4</v>
      </c>
      <c r="R259" s="174">
        <f t="shared" si="52"/>
        <v>6.4999999999999997E-4</v>
      </c>
      <c r="S259" s="174">
        <v>0</v>
      </c>
      <c r="T259" s="175">
        <f t="shared" si="53"/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76" t="s">
        <v>293</v>
      </c>
      <c r="AT259" s="176" t="s">
        <v>424</v>
      </c>
      <c r="AU259" s="176" t="s">
        <v>91</v>
      </c>
      <c r="AY259" s="14" t="s">
        <v>158</v>
      </c>
      <c r="BE259" s="177">
        <f t="shared" si="54"/>
        <v>0</v>
      </c>
      <c r="BF259" s="177">
        <f t="shared" si="55"/>
        <v>0</v>
      </c>
      <c r="BG259" s="177">
        <f t="shared" si="56"/>
        <v>0</v>
      </c>
      <c r="BH259" s="177">
        <f t="shared" si="57"/>
        <v>0</v>
      </c>
      <c r="BI259" s="177">
        <f t="shared" si="58"/>
        <v>0</v>
      </c>
      <c r="BJ259" s="14" t="s">
        <v>91</v>
      </c>
      <c r="BK259" s="177">
        <f t="shared" si="59"/>
        <v>0</v>
      </c>
      <c r="BL259" s="14" t="s">
        <v>224</v>
      </c>
      <c r="BM259" s="176" t="s">
        <v>1786</v>
      </c>
    </row>
    <row r="260" spans="1:65" s="2" customFormat="1" ht="16.5" customHeight="1">
      <c r="A260" s="29"/>
      <c r="B260" s="163"/>
      <c r="C260" s="183" t="s">
        <v>806</v>
      </c>
      <c r="D260" s="183" t="s">
        <v>424</v>
      </c>
      <c r="E260" s="184" t="s">
        <v>1787</v>
      </c>
      <c r="F260" s="185" t="s">
        <v>1788</v>
      </c>
      <c r="G260" s="186" t="s">
        <v>231</v>
      </c>
      <c r="H260" s="187">
        <v>1</v>
      </c>
      <c r="I260" s="188"/>
      <c r="J260" s="189">
        <f t="shared" si="50"/>
        <v>0</v>
      </c>
      <c r="K260" s="253"/>
      <c r="L260" s="255"/>
      <c r="M260" s="254" t="s">
        <v>1</v>
      </c>
      <c r="N260" s="193" t="s">
        <v>44</v>
      </c>
      <c r="O260" s="55"/>
      <c r="P260" s="174">
        <f t="shared" si="51"/>
        <v>0</v>
      </c>
      <c r="Q260" s="174">
        <v>0</v>
      </c>
      <c r="R260" s="174">
        <f t="shared" si="52"/>
        <v>0</v>
      </c>
      <c r="S260" s="174">
        <v>0</v>
      </c>
      <c r="T260" s="175">
        <f t="shared" si="53"/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76" t="s">
        <v>293</v>
      </c>
      <c r="AT260" s="176" t="s">
        <v>424</v>
      </c>
      <c r="AU260" s="176" t="s">
        <v>91</v>
      </c>
      <c r="AY260" s="14" t="s">
        <v>158</v>
      </c>
      <c r="BE260" s="177">
        <f t="shared" si="54"/>
        <v>0</v>
      </c>
      <c r="BF260" s="177">
        <f t="shared" si="55"/>
        <v>0</v>
      </c>
      <c r="BG260" s="177">
        <f t="shared" si="56"/>
        <v>0</v>
      </c>
      <c r="BH260" s="177">
        <f t="shared" si="57"/>
        <v>0</v>
      </c>
      <c r="BI260" s="177">
        <f t="shared" si="58"/>
        <v>0</v>
      </c>
      <c r="BJ260" s="14" t="s">
        <v>91</v>
      </c>
      <c r="BK260" s="177">
        <f t="shared" si="59"/>
        <v>0</v>
      </c>
      <c r="BL260" s="14" t="s">
        <v>224</v>
      </c>
      <c r="BM260" s="176" t="s">
        <v>1789</v>
      </c>
    </row>
    <row r="261" spans="1:65" s="2" customFormat="1" ht="21.75" customHeight="1">
      <c r="A261" s="29"/>
      <c r="B261" s="163"/>
      <c r="C261" s="183" t="s">
        <v>809</v>
      </c>
      <c r="D261" s="183" t="s">
        <v>424</v>
      </c>
      <c r="E261" s="184" t="s">
        <v>1790</v>
      </c>
      <c r="F261" s="185" t="s">
        <v>1791</v>
      </c>
      <c r="G261" s="186" t="s">
        <v>231</v>
      </c>
      <c r="H261" s="187">
        <v>1</v>
      </c>
      <c r="I261" s="188"/>
      <c r="J261" s="189">
        <f t="shared" si="50"/>
        <v>0</v>
      </c>
      <c r="K261" s="253"/>
      <c r="L261" s="255"/>
      <c r="M261" s="254" t="s">
        <v>1</v>
      </c>
      <c r="N261" s="193" t="s">
        <v>44</v>
      </c>
      <c r="O261" s="55"/>
      <c r="P261" s="174">
        <f t="shared" si="51"/>
        <v>0</v>
      </c>
      <c r="Q261" s="174">
        <v>3.4000000000000002E-4</v>
      </c>
      <c r="R261" s="174">
        <f t="shared" si="52"/>
        <v>3.4000000000000002E-4</v>
      </c>
      <c r="S261" s="174">
        <v>0</v>
      </c>
      <c r="T261" s="175">
        <f t="shared" si="5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76" t="s">
        <v>293</v>
      </c>
      <c r="AT261" s="176" t="s">
        <v>424</v>
      </c>
      <c r="AU261" s="176" t="s">
        <v>91</v>
      </c>
      <c r="AY261" s="14" t="s">
        <v>158</v>
      </c>
      <c r="BE261" s="177">
        <f t="shared" si="54"/>
        <v>0</v>
      </c>
      <c r="BF261" s="177">
        <f t="shared" si="55"/>
        <v>0</v>
      </c>
      <c r="BG261" s="177">
        <f t="shared" si="56"/>
        <v>0</v>
      </c>
      <c r="BH261" s="177">
        <f t="shared" si="57"/>
        <v>0</v>
      </c>
      <c r="BI261" s="177">
        <f t="shared" si="58"/>
        <v>0</v>
      </c>
      <c r="BJ261" s="14" t="s">
        <v>91</v>
      </c>
      <c r="BK261" s="177">
        <f t="shared" si="59"/>
        <v>0</v>
      </c>
      <c r="BL261" s="14" t="s">
        <v>224</v>
      </c>
      <c r="BM261" s="176" t="s">
        <v>1792</v>
      </c>
    </row>
    <row r="262" spans="1:65" s="2" customFormat="1" ht="33" customHeight="1">
      <c r="A262" s="29"/>
      <c r="B262" s="163"/>
      <c r="C262" s="183" t="s">
        <v>815</v>
      </c>
      <c r="D262" s="183" t="s">
        <v>424</v>
      </c>
      <c r="E262" s="184" t="s">
        <v>1793</v>
      </c>
      <c r="F262" s="185" t="s">
        <v>1794</v>
      </c>
      <c r="G262" s="186" t="s">
        <v>231</v>
      </c>
      <c r="H262" s="187">
        <v>1</v>
      </c>
      <c r="I262" s="188"/>
      <c r="J262" s="189">
        <f t="shared" si="50"/>
        <v>0</v>
      </c>
      <c r="K262" s="253"/>
      <c r="L262" s="255"/>
      <c r="M262" s="254" t="s">
        <v>1</v>
      </c>
      <c r="N262" s="193" t="s">
        <v>44</v>
      </c>
      <c r="O262" s="55"/>
      <c r="P262" s="174">
        <f t="shared" si="51"/>
        <v>0</v>
      </c>
      <c r="Q262" s="174">
        <v>1.58E-3</v>
      </c>
      <c r="R262" s="174">
        <f t="shared" si="52"/>
        <v>1.58E-3</v>
      </c>
      <c r="S262" s="174">
        <v>0</v>
      </c>
      <c r="T262" s="175">
        <f t="shared" si="5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76" t="s">
        <v>293</v>
      </c>
      <c r="AT262" s="176" t="s">
        <v>424</v>
      </c>
      <c r="AU262" s="176" t="s">
        <v>91</v>
      </c>
      <c r="AY262" s="14" t="s">
        <v>158</v>
      </c>
      <c r="BE262" s="177">
        <f t="shared" si="54"/>
        <v>0</v>
      </c>
      <c r="BF262" s="177">
        <f t="shared" si="55"/>
        <v>0</v>
      </c>
      <c r="BG262" s="177">
        <f t="shared" si="56"/>
        <v>0</v>
      </c>
      <c r="BH262" s="177">
        <f t="shared" si="57"/>
        <v>0</v>
      </c>
      <c r="BI262" s="177">
        <f t="shared" si="58"/>
        <v>0</v>
      </c>
      <c r="BJ262" s="14" t="s">
        <v>91</v>
      </c>
      <c r="BK262" s="177">
        <f t="shared" si="59"/>
        <v>0</v>
      </c>
      <c r="BL262" s="14" t="s">
        <v>224</v>
      </c>
      <c r="BM262" s="176" t="s">
        <v>1795</v>
      </c>
    </row>
    <row r="263" spans="1:65" s="2" customFormat="1" ht="21.75" customHeight="1">
      <c r="A263" s="29"/>
      <c r="B263" s="163"/>
      <c r="C263" s="183" t="s">
        <v>819</v>
      </c>
      <c r="D263" s="183" t="s">
        <v>424</v>
      </c>
      <c r="E263" s="184" t="s">
        <v>1796</v>
      </c>
      <c r="F263" s="185" t="s">
        <v>1797</v>
      </c>
      <c r="G263" s="186" t="s">
        <v>231</v>
      </c>
      <c r="H263" s="187">
        <v>1</v>
      </c>
      <c r="I263" s="188"/>
      <c r="J263" s="189">
        <f t="shared" si="50"/>
        <v>0</v>
      </c>
      <c r="K263" s="253"/>
      <c r="L263" s="255"/>
      <c r="M263" s="254" t="s">
        <v>1</v>
      </c>
      <c r="N263" s="193" t="s">
        <v>44</v>
      </c>
      <c r="O263" s="55"/>
      <c r="P263" s="174">
        <f t="shared" si="51"/>
        <v>0</v>
      </c>
      <c r="Q263" s="174">
        <v>0</v>
      </c>
      <c r="R263" s="174">
        <f t="shared" si="52"/>
        <v>0</v>
      </c>
      <c r="S263" s="174">
        <v>0</v>
      </c>
      <c r="T263" s="175">
        <f t="shared" si="5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76" t="s">
        <v>293</v>
      </c>
      <c r="AT263" s="176" t="s">
        <v>424</v>
      </c>
      <c r="AU263" s="176" t="s">
        <v>91</v>
      </c>
      <c r="AY263" s="14" t="s">
        <v>158</v>
      </c>
      <c r="BE263" s="177">
        <f t="shared" si="54"/>
        <v>0</v>
      </c>
      <c r="BF263" s="177">
        <f t="shared" si="55"/>
        <v>0</v>
      </c>
      <c r="BG263" s="177">
        <f t="shared" si="56"/>
        <v>0</v>
      </c>
      <c r="BH263" s="177">
        <f t="shared" si="57"/>
        <v>0</v>
      </c>
      <c r="BI263" s="177">
        <f t="shared" si="58"/>
        <v>0</v>
      </c>
      <c r="BJ263" s="14" t="s">
        <v>91</v>
      </c>
      <c r="BK263" s="177">
        <f t="shared" si="59"/>
        <v>0</v>
      </c>
      <c r="BL263" s="14" t="s">
        <v>224</v>
      </c>
      <c r="BM263" s="176" t="s">
        <v>1798</v>
      </c>
    </row>
    <row r="264" spans="1:65" s="2" customFormat="1" ht="33" customHeight="1">
      <c r="A264" s="29"/>
      <c r="B264" s="163"/>
      <c r="C264" s="183" t="s">
        <v>823</v>
      </c>
      <c r="D264" s="183" t="s">
        <v>424</v>
      </c>
      <c r="E264" s="184" t="s">
        <v>1799</v>
      </c>
      <c r="F264" s="185" t="s">
        <v>1800</v>
      </c>
      <c r="G264" s="186" t="s">
        <v>231</v>
      </c>
      <c r="H264" s="187">
        <v>1</v>
      </c>
      <c r="I264" s="188"/>
      <c r="J264" s="189">
        <f t="shared" si="50"/>
        <v>0</v>
      </c>
      <c r="K264" s="253"/>
      <c r="L264" s="255"/>
      <c r="M264" s="254" t="s">
        <v>1</v>
      </c>
      <c r="N264" s="193" t="s">
        <v>44</v>
      </c>
      <c r="O264" s="55"/>
      <c r="P264" s="174">
        <f t="shared" si="51"/>
        <v>0</v>
      </c>
      <c r="Q264" s="174">
        <v>6.9999999999999999E-4</v>
      </c>
      <c r="R264" s="174">
        <f t="shared" si="52"/>
        <v>6.9999999999999999E-4</v>
      </c>
      <c r="S264" s="174">
        <v>0</v>
      </c>
      <c r="T264" s="175">
        <f t="shared" si="5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76" t="s">
        <v>293</v>
      </c>
      <c r="AT264" s="176" t="s">
        <v>424</v>
      </c>
      <c r="AU264" s="176" t="s">
        <v>91</v>
      </c>
      <c r="AY264" s="14" t="s">
        <v>158</v>
      </c>
      <c r="BE264" s="177">
        <f t="shared" si="54"/>
        <v>0</v>
      </c>
      <c r="BF264" s="177">
        <f t="shared" si="55"/>
        <v>0</v>
      </c>
      <c r="BG264" s="177">
        <f t="shared" si="56"/>
        <v>0</v>
      </c>
      <c r="BH264" s="177">
        <f t="shared" si="57"/>
        <v>0</v>
      </c>
      <c r="BI264" s="177">
        <f t="shared" si="58"/>
        <v>0</v>
      </c>
      <c r="BJ264" s="14" t="s">
        <v>91</v>
      </c>
      <c r="BK264" s="177">
        <f t="shared" si="59"/>
        <v>0</v>
      </c>
      <c r="BL264" s="14" t="s">
        <v>224</v>
      </c>
      <c r="BM264" s="176" t="s">
        <v>1801</v>
      </c>
    </row>
    <row r="265" spans="1:65" s="2" customFormat="1" ht="21.75" customHeight="1">
      <c r="A265" s="29"/>
      <c r="B265" s="163"/>
      <c r="C265" s="164" t="s">
        <v>827</v>
      </c>
      <c r="D265" s="164" t="s">
        <v>160</v>
      </c>
      <c r="E265" s="165" t="s">
        <v>1802</v>
      </c>
      <c r="F265" s="166" t="s">
        <v>1803</v>
      </c>
      <c r="G265" s="167" t="s">
        <v>231</v>
      </c>
      <c r="H265" s="168">
        <v>7</v>
      </c>
      <c r="I265" s="169"/>
      <c r="J265" s="170">
        <f t="shared" si="50"/>
        <v>0</v>
      </c>
      <c r="K265" s="249"/>
      <c r="L265" s="251"/>
      <c r="M265" s="250" t="s">
        <v>1</v>
      </c>
      <c r="N265" s="173" t="s">
        <v>44</v>
      </c>
      <c r="O265" s="55"/>
      <c r="P265" s="174">
        <f t="shared" si="51"/>
        <v>0</v>
      </c>
      <c r="Q265" s="174">
        <v>1.0000000000000001E-5</v>
      </c>
      <c r="R265" s="174">
        <f t="shared" si="52"/>
        <v>7.0000000000000007E-5</v>
      </c>
      <c r="S265" s="174">
        <v>0</v>
      </c>
      <c r="T265" s="175">
        <f t="shared" si="5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76" t="s">
        <v>224</v>
      </c>
      <c r="AT265" s="176" t="s">
        <v>160</v>
      </c>
      <c r="AU265" s="176" t="s">
        <v>91</v>
      </c>
      <c r="AY265" s="14" t="s">
        <v>158</v>
      </c>
      <c r="BE265" s="177">
        <f t="shared" si="54"/>
        <v>0</v>
      </c>
      <c r="BF265" s="177">
        <f t="shared" si="55"/>
        <v>0</v>
      </c>
      <c r="BG265" s="177">
        <f t="shared" si="56"/>
        <v>0</v>
      </c>
      <c r="BH265" s="177">
        <f t="shared" si="57"/>
        <v>0</v>
      </c>
      <c r="BI265" s="177">
        <f t="shared" si="58"/>
        <v>0</v>
      </c>
      <c r="BJ265" s="14" t="s">
        <v>91</v>
      </c>
      <c r="BK265" s="177">
        <f t="shared" si="59"/>
        <v>0</v>
      </c>
      <c r="BL265" s="14" t="s">
        <v>224</v>
      </c>
      <c r="BM265" s="176" t="s">
        <v>1804</v>
      </c>
    </row>
    <row r="266" spans="1:65" s="2" customFormat="1" ht="33" customHeight="1">
      <c r="A266" s="29"/>
      <c r="B266" s="163"/>
      <c r="C266" s="183" t="s">
        <v>831</v>
      </c>
      <c r="D266" s="183" t="s">
        <v>424</v>
      </c>
      <c r="E266" s="184" t="s">
        <v>1805</v>
      </c>
      <c r="F266" s="185" t="s">
        <v>1806</v>
      </c>
      <c r="G266" s="186" t="s">
        <v>231</v>
      </c>
      <c r="H266" s="187">
        <v>7</v>
      </c>
      <c r="I266" s="188"/>
      <c r="J266" s="189">
        <f t="shared" si="50"/>
        <v>0</v>
      </c>
      <c r="K266" s="253"/>
      <c r="L266" s="255"/>
      <c r="M266" s="254" t="s">
        <v>1</v>
      </c>
      <c r="N266" s="193" t="s">
        <v>44</v>
      </c>
      <c r="O266" s="55"/>
      <c r="P266" s="174">
        <f t="shared" si="51"/>
        <v>0</v>
      </c>
      <c r="Q266" s="174">
        <v>4.8000000000000001E-4</v>
      </c>
      <c r="R266" s="174">
        <f t="shared" si="52"/>
        <v>3.3600000000000001E-3</v>
      </c>
      <c r="S266" s="174">
        <v>0</v>
      </c>
      <c r="T266" s="175">
        <f t="shared" si="5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76" t="s">
        <v>293</v>
      </c>
      <c r="AT266" s="176" t="s">
        <v>424</v>
      </c>
      <c r="AU266" s="176" t="s">
        <v>91</v>
      </c>
      <c r="AY266" s="14" t="s">
        <v>158</v>
      </c>
      <c r="BE266" s="177">
        <f t="shared" si="54"/>
        <v>0</v>
      </c>
      <c r="BF266" s="177">
        <f t="shared" si="55"/>
        <v>0</v>
      </c>
      <c r="BG266" s="177">
        <f t="shared" si="56"/>
        <v>0</v>
      </c>
      <c r="BH266" s="177">
        <f t="shared" si="57"/>
        <v>0</v>
      </c>
      <c r="BI266" s="177">
        <f t="shared" si="58"/>
        <v>0</v>
      </c>
      <c r="BJ266" s="14" t="s">
        <v>91</v>
      </c>
      <c r="BK266" s="177">
        <f t="shared" si="59"/>
        <v>0</v>
      </c>
      <c r="BL266" s="14" t="s">
        <v>224</v>
      </c>
      <c r="BM266" s="176" t="s">
        <v>1807</v>
      </c>
    </row>
    <row r="267" spans="1:65" s="2" customFormat="1" ht="16.5" customHeight="1">
      <c r="A267" s="29"/>
      <c r="B267" s="163"/>
      <c r="C267" s="164" t="s">
        <v>835</v>
      </c>
      <c r="D267" s="164" t="s">
        <v>160</v>
      </c>
      <c r="E267" s="165" t="s">
        <v>1808</v>
      </c>
      <c r="F267" s="166" t="s">
        <v>1809</v>
      </c>
      <c r="G267" s="167" t="s">
        <v>231</v>
      </c>
      <c r="H267" s="168">
        <v>1</v>
      </c>
      <c r="I267" s="169"/>
      <c r="J267" s="170">
        <f t="shared" si="50"/>
        <v>0</v>
      </c>
      <c r="K267" s="249"/>
      <c r="L267" s="251"/>
      <c r="M267" s="250" t="s">
        <v>1</v>
      </c>
      <c r="N267" s="173" t="s">
        <v>44</v>
      </c>
      <c r="O267" s="55"/>
      <c r="P267" s="174">
        <f t="shared" si="51"/>
        <v>0</v>
      </c>
      <c r="Q267" s="174">
        <v>9.6000000000000002E-4</v>
      </c>
      <c r="R267" s="174">
        <f t="shared" si="52"/>
        <v>9.6000000000000002E-4</v>
      </c>
      <c r="S267" s="174">
        <v>0</v>
      </c>
      <c r="T267" s="175">
        <f t="shared" si="5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76" t="s">
        <v>224</v>
      </c>
      <c r="AT267" s="176" t="s">
        <v>160</v>
      </c>
      <c r="AU267" s="176" t="s">
        <v>91</v>
      </c>
      <c r="AY267" s="14" t="s">
        <v>158</v>
      </c>
      <c r="BE267" s="177">
        <f t="shared" si="54"/>
        <v>0</v>
      </c>
      <c r="BF267" s="177">
        <f t="shared" si="55"/>
        <v>0</v>
      </c>
      <c r="BG267" s="177">
        <f t="shared" si="56"/>
        <v>0</v>
      </c>
      <c r="BH267" s="177">
        <f t="shared" si="57"/>
        <v>0</v>
      </c>
      <c r="BI267" s="177">
        <f t="shared" si="58"/>
        <v>0</v>
      </c>
      <c r="BJ267" s="14" t="s">
        <v>91</v>
      </c>
      <c r="BK267" s="177">
        <f t="shared" si="59"/>
        <v>0</v>
      </c>
      <c r="BL267" s="14" t="s">
        <v>224</v>
      </c>
      <c r="BM267" s="176" t="s">
        <v>1810</v>
      </c>
    </row>
    <row r="268" spans="1:65" s="2" customFormat="1" ht="33" customHeight="1">
      <c r="A268" s="29"/>
      <c r="B268" s="163"/>
      <c r="C268" s="183" t="s">
        <v>839</v>
      </c>
      <c r="D268" s="183" t="s">
        <v>424</v>
      </c>
      <c r="E268" s="184" t="s">
        <v>1811</v>
      </c>
      <c r="F268" s="185" t="s">
        <v>1812</v>
      </c>
      <c r="G268" s="186" t="s">
        <v>231</v>
      </c>
      <c r="H268" s="187">
        <v>1</v>
      </c>
      <c r="I268" s="188"/>
      <c r="J268" s="189">
        <f t="shared" si="50"/>
        <v>0</v>
      </c>
      <c r="K268" s="253"/>
      <c r="L268" s="255"/>
      <c r="M268" s="254" t="s">
        <v>1</v>
      </c>
      <c r="N268" s="193" t="s">
        <v>44</v>
      </c>
      <c r="O268" s="55"/>
      <c r="P268" s="174">
        <f t="shared" si="51"/>
        <v>0</v>
      </c>
      <c r="Q268" s="174">
        <v>2.7999999999999998E-4</v>
      </c>
      <c r="R268" s="174">
        <f t="shared" si="52"/>
        <v>2.7999999999999998E-4</v>
      </c>
      <c r="S268" s="174">
        <v>0</v>
      </c>
      <c r="T268" s="175">
        <f t="shared" si="5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76" t="s">
        <v>293</v>
      </c>
      <c r="AT268" s="176" t="s">
        <v>424</v>
      </c>
      <c r="AU268" s="176" t="s">
        <v>91</v>
      </c>
      <c r="AY268" s="14" t="s">
        <v>158</v>
      </c>
      <c r="BE268" s="177">
        <f t="shared" si="54"/>
        <v>0</v>
      </c>
      <c r="BF268" s="177">
        <f t="shared" si="55"/>
        <v>0</v>
      </c>
      <c r="BG268" s="177">
        <f t="shared" si="56"/>
        <v>0</v>
      </c>
      <c r="BH268" s="177">
        <f t="shared" si="57"/>
        <v>0</v>
      </c>
      <c r="BI268" s="177">
        <f t="shared" si="58"/>
        <v>0</v>
      </c>
      <c r="BJ268" s="14" t="s">
        <v>91</v>
      </c>
      <c r="BK268" s="177">
        <f t="shared" si="59"/>
        <v>0</v>
      </c>
      <c r="BL268" s="14" t="s">
        <v>224</v>
      </c>
      <c r="BM268" s="176" t="s">
        <v>1813</v>
      </c>
    </row>
    <row r="269" spans="1:65" s="2" customFormat="1" ht="16.5" customHeight="1">
      <c r="A269" s="29"/>
      <c r="B269" s="163"/>
      <c r="C269" s="164" t="s">
        <v>844</v>
      </c>
      <c r="D269" s="164" t="s">
        <v>160</v>
      </c>
      <c r="E269" s="165" t="s">
        <v>1814</v>
      </c>
      <c r="F269" s="166" t="s">
        <v>1815</v>
      </c>
      <c r="G269" s="167" t="s">
        <v>231</v>
      </c>
      <c r="H269" s="168">
        <v>1</v>
      </c>
      <c r="I269" s="169"/>
      <c r="J269" s="170">
        <f t="shared" si="50"/>
        <v>0</v>
      </c>
      <c r="K269" s="249"/>
      <c r="L269" s="251"/>
      <c r="M269" s="250" t="s">
        <v>1</v>
      </c>
      <c r="N269" s="173" t="s">
        <v>44</v>
      </c>
      <c r="O269" s="55"/>
      <c r="P269" s="174">
        <f t="shared" si="51"/>
        <v>0</v>
      </c>
      <c r="Q269" s="174">
        <v>0</v>
      </c>
      <c r="R269" s="174">
        <f t="shared" si="52"/>
        <v>0</v>
      </c>
      <c r="S269" s="174">
        <v>0</v>
      </c>
      <c r="T269" s="175">
        <f t="shared" si="5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76" t="s">
        <v>224</v>
      </c>
      <c r="AT269" s="176" t="s">
        <v>160</v>
      </c>
      <c r="AU269" s="176" t="s">
        <v>91</v>
      </c>
      <c r="AY269" s="14" t="s">
        <v>158</v>
      </c>
      <c r="BE269" s="177">
        <f t="shared" si="54"/>
        <v>0</v>
      </c>
      <c r="BF269" s="177">
        <f t="shared" si="55"/>
        <v>0</v>
      </c>
      <c r="BG269" s="177">
        <f t="shared" si="56"/>
        <v>0</v>
      </c>
      <c r="BH269" s="177">
        <f t="shared" si="57"/>
        <v>0</v>
      </c>
      <c r="BI269" s="177">
        <f t="shared" si="58"/>
        <v>0</v>
      </c>
      <c r="BJ269" s="14" t="s">
        <v>91</v>
      </c>
      <c r="BK269" s="177">
        <f t="shared" si="59"/>
        <v>0</v>
      </c>
      <c r="BL269" s="14" t="s">
        <v>224</v>
      </c>
      <c r="BM269" s="176" t="s">
        <v>1816</v>
      </c>
    </row>
    <row r="270" spans="1:65" s="2" customFormat="1" ht="21.75" customHeight="1">
      <c r="A270" s="29"/>
      <c r="B270" s="163"/>
      <c r="C270" s="183" t="s">
        <v>848</v>
      </c>
      <c r="D270" s="183" t="s">
        <v>424</v>
      </c>
      <c r="E270" s="184" t="s">
        <v>1817</v>
      </c>
      <c r="F270" s="185" t="s">
        <v>1818</v>
      </c>
      <c r="G270" s="186" t="s">
        <v>231</v>
      </c>
      <c r="H270" s="187">
        <v>1</v>
      </c>
      <c r="I270" s="188"/>
      <c r="J270" s="189">
        <f t="shared" si="50"/>
        <v>0</v>
      </c>
      <c r="K270" s="253"/>
      <c r="L270" s="255"/>
      <c r="M270" s="254" t="s">
        <v>1</v>
      </c>
      <c r="N270" s="193" t="s">
        <v>44</v>
      </c>
      <c r="O270" s="55"/>
      <c r="P270" s="174">
        <f t="shared" si="51"/>
        <v>0</v>
      </c>
      <c r="Q270" s="174">
        <v>6.9999999999999999E-4</v>
      </c>
      <c r="R270" s="174">
        <f t="shared" si="52"/>
        <v>6.9999999999999999E-4</v>
      </c>
      <c r="S270" s="174">
        <v>0</v>
      </c>
      <c r="T270" s="175">
        <f t="shared" si="5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76" t="s">
        <v>293</v>
      </c>
      <c r="AT270" s="176" t="s">
        <v>424</v>
      </c>
      <c r="AU270" s="176" t="s">
        <v>91</v>
      </c>
      <c r="AY270" s="14" t="s">
        <v>158</v>
      </c>
      <c r="BE270" s="177">
        <f t="shared" si="54"/>
        <v>0</v>
      </c>
      <c r="BF270" s="177">
        <f t="shared" si="55"/>
        <v>0</v>
      </c>
      <c r="BG270" s="177">
        <f t="shared" si="56"/>
        <v>0</v>
      </c>
      <c r="BH270" s="177">
        <f t="shared" si="57"/>
        <v>0</v>
      </c>
      <c r="BI270" s="177">
        <f t="shared" si="58"/>
        <v>0</v>
      </c>
      <c r="BJ270" s="14" t="s">
        <v>91</v>
      </c>
      <c r="BK270" s="177">
        <f t="shared" si="59"/>
        <v>0</v>
      </c>
      <c r="BL270" s="14" t="s">
        <v>224</v>
      </c>
      <c r="BM270" s="176" t="s">
        <v>1819</v>
      </c>
    </row>
    <row r="271" spans="1:65" s="2" customFormat="1" ht="21.75" customHeight="1">
      <c r="A271" s="29"/>
      <c r="B271" s="163"/>
      <c r="C271" s="164" t="s">
        <v>852</v>
      </c>
      <c r="D271" s="164" t="s">
        <v>160</v>
      </c>
      <c r="E271" s="165" t="s">
        <v>1820</v>
      </c>
      <c r="F271" s="166" t="s">
        <v>1821</v>
      </c>
      <c r="G271" s="167" t="s">
        <v>251</v>
      </c>
      <c r="H271" s="168">
        <v>110</v>
      </c>
      <c r="I271" s="169"/>
      <c r="J271" s="170">
        <f t="shared" si="50"/>
        <v>0</v>
      </c>
      <c r="K271" s="249"/>
      <c r="L271" s="251"/>
      <c r="M271" s="250" t="s">
        <v>1</v>
      </c>
      <c r="N271" s="173" t="s">
        <v>44</v>
      </c>
      <c r="O271" s="55"/>
      <c r="P271" s="174">
        <f t="shared" si="51"/>
        <v>0</v>
      </c>
      <c r="Q271" s="174">
        <v>0</v>
      </c>
      <c r="R271" s="174">
        <f t="shared" si="52"/>
        <v>0</v>
      </c>
      <c r="S271" s="174">
        <v>0</v>
      </c>
      <c r="T271" s="175">
        <f t="shared" si="5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76" t="s">
        <v>224</v>
      </c>
      <c r="AT271" s="176" t="s">
        <v>160</v>
      </c>
      <c r="AU271" s="176" t="s">
        <v>91</v>
      </c>
      <c r="AY271" s="14" t="s">
        <v>158</v>
      </c>
      <c r="BE271" s="177">
        <f t="shared" si="54"/>
        <v>0</v>
      </c>
      <c r="BF271" s="177">
        <f t="shared" si="55"/>
        <v>0</v>
      </c>
      <c r="BG271" s="177">
        <f t="shared" si="56"/>
        <v>0</v>
      </c>
      <c r="BH271" s="177">
        <f t="shared" si="57"/>
        <v>0</v>
      </c>
      <c r="BI271" s="177">
        <f t="shared" si="58"/>
        <v>0</v>
      </c>
      <c r="BJ271" s="14" t="s">
        <v>91</v>
      </c>
      <c r="BK271" s="177">
        <f t="shared" si="59"/>
        <v>0</v>
      </c>
      <c r="BL271" s="14" t="s">
        <v>224</v>
      </c>
      <c r="BM271" s="176" t="s">
        <v>1822</v>
      </c>
    </row>
    <row r="272" spans="1:65" s="2" customFormat="1" ht="33" customHeight="1">
      <c r="A272" s="29"/>
      <c r="B272" s="163"/>
      <c r="C272" s="164" t="s">
        <v>855</v>
      </c>
      <c r="D272" s="164" t="s">
        <v>160</v>
      </c>
      <c r="E272" s="165" t="s">
        <v>1823</v>
      </c>
      <c r="F272" s="166" t="s">
        <v>1824</v>
      </c>
      <c r="G272" s="167" t="s">
        <v>231</v>
      </c>
      <c r="H272" s="168">
        <v>3</v>
      </c>
      <c r="I272" s="169"/>
      <c r="J272" s="170">
        <f t="shared" si="50"/>
        <v>0</v>
      </c>
      <c r="K272" s="249"/>
      <c r="L272" s="251"/>
      <c r="M272" s="250" t="s">
        <v>1</v>
      </c>
      <c r="N272" s="173" t="s">
        <v>44</v>
      </c>
      <c r="O272" s="55"/>
      <c r="P272" s="174">
        <f t="shared" si="51"/>
        <v>0</v>
      </c>
      <c r="Q272" s="174">
        <v>0</v>
      </c>
      <c r="R272" s="174">
        <f t="shared" si="52"/>
        <v>0</v>
      </c>
      <c r="S272" s="174">
        <v>0</v>
      </c>
      <c r="T272" s="175">
        <f t="shared" si="5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76" t="s">
        <v>224</v>
      </c>
      <c r="AT272" s="176" t="s">
        <v>160</v>
      </c>
      <c r="AU272" s="176" t="s">
        <v>91</v>
      </c>
      <c r="AY272" s="14" t="s">
        <v>158</v>
      </c>
      <c r="BE272" s="177">
        <f t="shared" si="54"/>
        <v>0</v>
      </c>
      <c r="BF272" s="177">
        <f t="shared" si="55"/>
        <v>0</v>
      </c>
      <c r="BG272" s="177">
        <f t="shared" si="56"/>
        <v>0</v>
      </c>
      <c r="BH272" s="177">
        <f t="shared" si="57"/>
        <v>0</v>
      </c>
      <c r="BI272" s="177">
        <f t="shared" si="58"/>
        <v>0</v>
      </c>
      <c r="BJ272" s="14" t="s">
        <v>91</v>
      </c>
      <c r="BK272" s="177">
        <f t="shared" si="59"/>
        <v>0</v>
      </c>
      <c r="BL272" s="14" t="s">
        <v>224</v>
      </c>
      <c r="BM272" s="176" t="s">
        <v>1825</v>
      </c>
    </row>
    <row r="273" spans="1:65" s="2" customFormat="1" ht="16.5" customHeight="1">
      <c r="A273" s="29"/>
      <c r="B273" s="163"/>
      <c r="C273" s="164" t="s">
        <v>859</v>
      </c>
      <c r="D273" s="164" t="s">
        <v>160</v>
      </c>
      <c r="E273" s="165" t="s">
        <v>1826</v>
      </c>
      <c r="F273" s="166" t="s">
        <v>1827</v>
      </c>
      <c r="G273" s="167" t="s">
        <v>1828</v>
      </c>
      <c r="H273" s="168">
        <v>10</v>
      </c>
      <c r="I273" s="169"/>
      <c r="J273" s="170">
        <f t="shared" si="50"/>
        <v>0</v>
      </c>
      <c r="K273" s="249"/>
      <c r="L273" s="251"/>
      <c r="M273" s="250" t="s">
        <v>1</v>
      </c>
      <c r="N273" s="173" t="s">
        <v>44</v>
      </c>
      <c r="O273" s="55"/>
      <c r="P273" s="174">
        <f t="shared" si="51"/>
        <v>0</v>
      </c>
      <c r="Q273" s="174">
        <v>0</v>
      </c>
      <c r="R273" s="174">
        <f t="shared" si="52"/>
        <v>0</v>
      </c>
      <c r="S273" s="174">
        <v>0</v>
      </c>
      <c r="T273" s="175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76" t="s">
        <v>224</v>
      </c>
      <c r="AT273" s="176" t="s">
        <v>160</v>
      </c>
      <c r="AU273" s="176" t="s">
        <v>91</v>
      </c>
      <c r="AY273" s="14" t="s">
        <v>158</v>
      </c>
      <c r="BE273" s="177">
        <f t="shared" si="54"/>
        <v>0</v>
      </c>
      <c r="BF273" s="177">
        <f t="shared" si="55"/>
        <v>0</v>
      </c>
      <c r="BG273" s="177">
        <f t="shared" si="56"/>
        <v>0</v>
      </c>
      <c r="BH273" s="177">
        <f t="shared" si="57"/>
        <v>0</v>
      </c>
      <c r="BI273" s="177">
        <f t="shared" si="58"/>
        <v>0</v>
      </c>
      <c r="BJ273" s="14" t="s">
        <v>91</v>
      </c>
      <c r="BK273" s="177">
        <f t="shared" si="59"/>
        <v>0</v>
      </c>
      <c r="BL273" s="14" t="s">
        <v>224</v>
      </c>
      <c r="BM273" s="176" t="s">
        <v>1829</v>
      </c>
    </row>
    <row r="274" spans="1:65" s="2" customFormat="1" ht="21.75" customHeight="1">
      <c r="A274" s="29"/>
      <c r="B274" s="163"/>
      <c r="C274" s="164" t="s">
        <v>864</v>
      </c>
      <c r="D274" s="164" t="s">
        <v>160</v>
      </c>
      <c r="E274" s="165" t="s">
        <v>1830</v>
      </c>
      <c r="F274" s="166" t="s">
        <v>1831</v>
      </c>
      <c r="G274" s="167" t="s">
        <v>764</v>
      </c>
      <c r="H274" s="198"/>
      <c r="I274" s="169"/>
      <c r="J274" s="170">
        <f t="shared" si="50"/>
        <v>0</v>
      </c>
      <c r="K274" s="249"/>
      <c r="L274" s="251"/>
      <c r="M274" s="250" t="s">
        <v>1</v>
      </c>
      <c r="N274" s="173" t="s">
        <v>44</v>
      </c>
      <c r="O274" s="55"/>
      <c r="P274" s="174">
        <f t="shared" si="51"/>
        <v>0</v>
      </c>
      <c r="Q274" s="174">
        <v>0</v>
      </c>
      <c r="R274" s="174">
        <f t="shared" si="52"/>
        <v>0</v>
      </c>
      <c r="S274" s="174">
        <v>0</v>
      </c>
      <c r="T274" s="175">
        <f t="shared" si="5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76" t="s">
        <v>224</v>
      </c>
      <c r="AT274" s="176" t="s">
        <v>160</v>
      </c>
      <c r="AU274" s="176" t="s">
        <v>91</v>
      </c>
      <c r="AY274" s="14" t="s">
        <v>158</v>
      </c>
      <c r="BE274" s="177">
        <f t="shared" si="54"/>
        <v>0</v>
      </c>
      <c r="BF274" s="177">
        <f t="shared" si="55"/>
        <v>0</v>
      </c>
      <c r="BG274" s="177">
        <f t="shared" si="56"/>
        <v>0</v>
      </c>
      <c r="BH274" s="177">
        <f t="shared" si="57"/>
        <v>0</v>
      </c>
      <c r="BI274" s="177">
        <f t="shared" si="58"/>
        <v>0</v>
      </c>
      <c r="BJ274" s="14" t="s">
        <v>91</v>
      </c>
      <c r="BK274" s="177">
        <f t="shared" si="59"/>
        <v>0</v>
      </c>
      <c r="BL274" s="14" t="s">
        <v>224</v>
      </c>
      <c r="BM274" s="176" t="s">
        <v>1832</v>
      </c>
    </row>
    <row r="275" spans="1:65" s="12" customFormat="1" ht="22.9" customHeight="1">
      <c r="B275" s="150"/>
      <c r="D275" s="151" t="s">
        <v>77</v>
      </c>
      <c r="E275" s="161" t="s">
        <v>1833</v>
      </c>
      <c r="F275" s="161" t="s">
        <v>1834</v>
      </c>
      <c r="I275" s="153"/>
      <c r="J275" s="162">
        <f>BK275</f>
        <v>0</v>
      </c>
      <c r="L275" s="150"/>
      <c r="M275" s="155"/>
      <c r="N275" s="156"/>
      <c r="O275" s="156"/>
      <c r="P275" s="157">
        <f>SUM(P276:P309)</f>
        <v>0</v>
      </c>
      <c r="Q275" s="156"/>
      <c r="R275" s="157">
        <f>SUM(R276:R309)</f>
        <v>9.7477839999999993</v>
      </c>
      <c r="S275" s="156"/>
      <c r="T275" s="158">
        <f>SUM(T276:T309)</f>
        <v>0.14909999999999998</v>
      </c>
      <c r="AR275" s="151" t="s">
        <v>91</v>
      </c>
      <c r="AT275" s="159" t="s">
        <v>77</v>
      </c>
      <c r="AU275" s="159" t="s">
        <v>85</v>
      </c>
      <c r="AY275" s="151" t="s">
        <v>158</v>
      </c>
      <c r="BK275" s="160">
        <f>SUM(BK276:BK309)</f>
        <v>0</v>
      </c>
    </row>
    <row r="276" spans="1:65" s="2" customFormat="1" ht="21.75" customHeight="1">
      <c r="A276" s="29"/>
      <c r="B276" s="163"/>
      <c r="C276" s="164" t="s">
        <v>868</v>
      </c>
      <c r="D276" s="164" t="s">
        <v>160</v>
      </c>
      <c r="E276" s="165" t="s">
        <v>1835</v>
      </c>
      <c r="F276" s="166" t="s">
        <v>1836</v>
      </c>
      <c r="G276" s="167" t="s">
        <v>251</v>
      </c>
      <c r="H276" s="168">
        <v>30</v>
      </c>
      <c r="I276" s="169"/>
      <c r="J276" s="170">
        <f t="shared" ref="J276:J309" si="60">ROUND(I276*H276,2)</f>
        <v>0</v>
      </c>
      <c r="K276" s="249"/>
      <c r="L276" s="251"/>
      <c r="M276" s="250" t="s">
        <v>1</v>
      </c>
      <c r="N276" s="173" t="s">
        <v>44</v>
      </c>
      <c r="O276" s="55"/>
      <c r="P276" s="174">
        <f t="shared" ref="P276:P309" si="61">O276*H276</f>
        <v>0</v>
      </c>
      <c r="Q276" s="174">
        <v>0</v>
      </c>
      <c r="R276" s="174">
        <f t="shared" ref="R276:R309" si="62">Q276*H276</f>
        <v>0</v>
      </c>
      <c r="S276" s="174">
        <v>4.9699999999999996E-3</v>
      </c>
      <c r="T276" s="175">
        <f t="shared" ref="T276:T309" si="63">S276*H276</f>
        <v>0.14909999999999998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76" t="s">
        <v>224</v>
      </c>
      <c r="AT276" s="176" t="s">
        <v>160</v>
      </c>
      <c r="AU276" s="176" t="s">
        <v>91</v>
      </c>
      <c r="AY276" s="14" t="s">
        <v>158</v>
      </c>
      <c r="BE276" s="177">
        <f t="shared" ref="BE276:BE309" si="64">IF(N276="základná",J276,0)</f>
        <v>0</v>
      </c>
      <c r="BF276" s="177">
        <f t="shared" ref="BF276:BF309" si="65">IF(N276="znížená",J276,0)</f>
        <v>0</v>
      </c>
      <c r="BG276" s="177">
        <f t="shared" ref="BG276:BG309" si="66">IF(N276="zákl. prenesená",J276,0)</f>
        <v>0</v>
      </c>
      <c r="BH276" s="177">
        <f t="shared" ref="BH276:BH309" si="67">IF(N276="zníž. prenesená",J276,0)</f>
        <v>0</v>
      </c>
      <c r="BI276" s="177">
        <f t="shared" ref="BI276:BI309" si="68">IF(N276="nulová",J276,0)</f>
        <v>0</v>
      </c>
      <c r="BJ276" s="14" t="s">
        <v>91</v>
      </c>
      <c r="BK276" s="177">
        <f t="shared" ref="BK276:BK309" si="69">ROUND(I276*H276,2)</f>
        <v>0</v>
      </c>
      <c r="BL276" s="14" t="s">
        <v>224</v>
      </c>
      <c r="BM276" s="176" t="s">
        <v>1837</v>
      </c>
    </row>
    <row r="277" spans="1:65" s="2" customFormat="1" ht="21.75" customHeight="1">
      <c r="A277" s="29"/>
      <c r="B277" s="163"/>
      <c r="C277" s="164" t="s">
        <v>874</v>
      </c>
      <c r="D277" s="164" t="s">
        <v>160</v>
      </c>
      <c r="E277" s="165" t="s">
        <v>1838</v>
      </c>
      <c r="F277" s="166" t="s">
        <v>2546</v>
      </c>
      <c r="G277" s="167" t="s">
        <v>251</v>
      </c>
      <c r="H277" s="168">
        <v>95</v>
      </c>
      <c r="I277" s="169"/>
      <c r="J277" s="170">
        <f t="shared" si="60"/>
        <v>0</v>
      </c>
      <c r="K277" s="249"/>
      <c r="L277" s="251"/>
      <c r="M277" s="250" t="s">
        <v>1</v>
      </c>
      <c r="N277" s="173" t="s">
        <v>44</v>
      </c>
      <c r="O277" s="55"/>
      <c r="P277" s="174">
        <f t="shared" si="61"/>
        <v>0</v>
      </c>
      <c r="Q277" s="174">
        <v>4.6999999999999999E-4</v>
      </c>
      <c r="R277" s="174">
        <f t="shared" si="62"/>
        <v>4.4649999999999995E-2</v>
      </c>
      <c r="S277" s="174">
        <v>0</v>
      </c>
      <c r="T277" s="175">
        <f t="shared" si="6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76" t="s">
        <v>224</v>
      </c>
      <c r="AT277" s="176" t="s">
        <v>160</v>
      </c>
      <c r="AU277" s="176" t="s">
        <v>91</v>
      </c>
      <c r="AY277" s="14" t="s">
        <v>158</v>
      </c>
      <c r="BE277" s="177">
        <f t="shared" si="64"/>
        <v>0</v>
      </c>
      <c r="BF277" s="177">
        <f t="shared" si="65"/>
        <v>0</v>
      </c>
      <c r="BG277" s="177">
        <f t="shared" si="66"/>
        <v>0</v>
      </c>
      <c r="BH277" s="177">
        <f t="shared" si="67"/>
        <v>0</v>
      </c>
      <c r="BI277" s="177">
        <f t="shared" si="68"/>
        <v>0</v>
      </c>
      <c r="BJ277" s="14" t="s">
        <v>91</v>
      </c>
      <c r="BK277" s="177">
        <f t="shared" si="69"/>
        <v>0</v>
      </c>
      <c r="BL277" s="14" t="s">
        <v>224</v>
      </c>
      <c r="BM277" s="176" t="s">
        <v>1839</v>
      </c>
    </row>
    <row r="278" spans="1:65" s="2" customFormat="1" ht="21.75" customHeight="1">
      <c r="A278" s="29"/>
      <c r="B278" s="163"/>
      <c r="C278" s="164" t="s">
        <v>878</v>
      </c>
      <c r="D278" s="164" t="s">
        <v>160</v>
      </c>
      <c r="E278" s="165" t="s">
        <v>1840</v>
      </c>
      <c r="F278" s="166" t="s">
        <v>2547</v>
      </c>
      <c r="G278" s="167" t="s">
        <v>251</v>
      </c>
      <c r="H278" s="168">
        <v>47</v>
      </c>
      <c r="I278" s="169"/>
      <c r="J278" s="170">
        <f t="shared" si="60"/>
        <v>0</v>
      </c>
      <c r="K278" s="249"/>
      <c r="L278" s="251"/>
      <c r="M278" s="250" t="s">
        <v>1</v>
      </c>
      <c r="N278" s="173" t="s">
        <v>44</v>
      </c>
      <c r="O278" s="55"/>
      <c r="P278" s="174">
        <f t="shared" si="61"/>
        <v>0</v>
      </c>
      <c r="Q278" s="174">
        <v>6.8000000000000005E-4</v>
      </c>
      <c r="R278" s="174">
        <f t="shared" si="62"/>
        <v>3.1960000000000002E-2</v>
      </c>
      <c r="S278" s="174">
        <v>0</v>
      </c>
      <c r="T278" s="175">
        <f t="shared" si="6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76" t="s">
        <v>224</v>
      </c>
      <c r="AT278" s="176" t="s">
        <v>160</v>
      </c>
      <c r="AU278" s="176" t="s">
        <v>91</v>
      </c>
      <c r="AY278" s="14" t="s">
        <v>158</v>
      </c>
      <c r="BE278" s="177">
        <f t="shared" si="64"/>
        <v>0</v>
      </c>
      <c r="BF278" s="177">
        <f t="shared" si="65"/>
        <v>0</v>
      </c>
      <c r="BG278" s="177">
        <f t="shared" si="66"/>
        <v>0</v>
      </c>
      <c r="BH278" s="177">
        <f t="shared" si="67"/>
        <v>0</v>
      </c>
      <c r="BI278" s="177">
        <f t="shared" si="68"/>
        <v>0</v>
      </c>
      <c r="BJ278" s="14" t="s">
        <v>91</v>
      </c>
      <c r="BK278" s="177">
        <f t="shared" si="69"/>
        <v>0</v>
      </c>
      <c r="BL278" s="14" t="s">
        <v>224</v>
      </c>
      <c r="BM278" s="176" t="s">
        <v>1841</v>
      </c>
    </row>
    <row r="279" spans="1:65" s="2" customFormat="1" ht="21.75" customHeight="1">
      <c r="A279" s="29"/>
      <c r="B279" s="163"/>
      <c r="C279" s="164" t="s">
        <v>882</v>
      </c>
      <c r="D279" s="164" t="s">
        <v>160</v>
      </c>
      <c r="E279" s="165" t="s">
        <v>1842</v>
      </c>
      <c r="F279" s="166" t="s">
        <v>2548</v>
      </c>
      <c r="G279" s="167" t="s">
        <v>251</v>
      </c>
      <c r="H279" s="168">
        <v>35</v>
      </c>
      <c r="I279" s="169"/>
      <c r="J279" s="170">
        <f t="shared" si="60"/>
        <v>0</v>
      </c>
      <c r="K279" s="249"/>
      <c r="L279" s="251"/>
      <c r="M279" s="250" t="s">
        <v>1</v>
      </c>
      <c r="N279" s="173" t="s">
        <v>44</v>
      </c>
      <c r="O279" s="55"/>
      <c r="P279" s="174">
        <f t="shared" si="61"/>
        <v>0</v>
      </c>
      <c r="Q279" s="174">
        <v>9.3000000000000005E-4</v>
      </c>
      <c r="R279" s="174">
        <f t="shared" si="62"/>
        <v>3.2550000000000003E-2</v>
      </c>
      <c r="S279" s="174">
        <v>0</v>
      </c>
      <c r="T279" s="175">
        <f t="shared" si="6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76" t="s">
        <v>224</v>
      </c>
      <c r="AT279" s="176" t="s">
        <v>160</v>
      </c>
      <c r="AU279" s="176" t="s">
        <v>91</v>
      </c>
      <c r="AY279" s="14" t="s">
        <v>158</v>
      </c>
      <c r="BE279" s="177">
        <f t="shared" si="64"/>
        <v>0</v>
      </c>
      <c r="BF279" s="177">
        <f t="shared" si="65"/>
        <v>0</v>
      </c>
      <c r="BG279" s="177">
        <f t="shared" si="66"/>
        <v>0</v>
      </c>
      <c r="BH279" s="177">
        <f t="shared" si="67"/>
        <v>0</v>
      </c>
      <c r="BI279" s="177">
        <f t="shared" si="68"/>
        <v>0</v>
      </c>
      <c r="BJ279" s="14" t="s">
        <v>91</v>
      </c>
      <c r="BK279" s="177">
        <f t="shared" si="69"/>
        <v>0</v>
      </c>
      <c r="BL279" s="14" t="s">
        <v>224</v>
      </c>
      <c r="BM279" s="176" t="s">
        <v>1843</v>
      </c>
    </row>
    <row r="280" spans="1:65" s="2" customFormat="1" ht="21.75" customHeight="1">
      <c r="A280" s="29"/>
      <c r="B280" s="163"/>
      <c r="C280" s="164" t="s">
        <v>886</v>
      </c>
      <c r="D280" s="164" t="s">
        <v>160</v>
      </c>
      <c r="E280" s="165" t="s">
        <v>1844</v>
      </c>
      <c r="F280" s="166" t="s">
        <v>2549</v>
      </c>
      <c r="G280" s="167" t="s">
        <v>251</v>
      </c>
      <c r="H280" s="168">
        <v>21</v>
      </c>
      <c r="I280" s="169"/>
      <c r="J280" s="170">
        <f t="shared" si="60"/>
        <v>0</v>
      </c>
      <c r="K280" s="249"/>
      <c r="L280" s="251"/>
      <c r="M280" s="250" t="s">
        <v>1</v>
      </c>
      <c r="N280" s="173" t="s">
        <v>44</v>
      </c>
      <c r="O280" s="55"/>
      <c r="P280" s="174">
        <f t="shared" si="61"/>
        <v>0</v>
      </c>
      <c r="Q280" s="174">
        <v>1.2999999999999999E-3</v>
      </c>
      <c r="R280" s="174">
        <f t="shared" si="62"/>
        <v>2.7299999999999998E-2</v>
      </c>
      <c r="S280" s="174">
        <v>0</v>
      </c>
      <c r="T280" s="175">
        <f t="shared" si="6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76" t="s">
        <v>224</v>
      </c>
      <c r="AT280" s="176" t="s">
        <v>160</v>
      </c>
      <c r="AU280" s="176" t="s">
        <v>91</v>
      </c>
      <c r="AY280" s="14" t="s">
        <v>158</v>
      </c>
      <c r="BE280" s="177">
        <f t="shared" si="64"/>
        <v>0</v>
      </c>
      <c r="BF280" s="177">
        <f t="shared" si="65"/>
        <v>0</v>
      </c>
      <c r="BG280" s="177">
        <f t="shared" si="66"/>
        <v>0</v>
      </c>
      <c r="BH280" s="177">
        <f t="shared" si="67"/>
        <v>0</v>
      </c>
      <c r="BI280" s="177">
        <f t="shared" si="68"/>
        <v>0</v>
      </c>
      <c r="BJ280" s="14" t="s">
        <v>91</v>
      </c>
      <c r="BK280" s="177">
        <f t="shared" si="69"/>
        <v>0</v>
      </c>
      <c r="BL280" s="14" t="s">
        <v>224</v>
      </c>
      <c r="BM280" s="176" t="s">
        <v>1845</v>
      </c>
    </row>
    <row r="281" spans="1:65" s="2" customFormat="1" ht="16.5" customHeight="1">
      <c r="A281" s="29"/>
      <c r="B281" s="163"/>
      <c r="C281" s="164" t="s">
        <v>890</v>
      </c>
      <c r="D281" s="164" t="s">
        <v>160</v>
      </c>
      <c r="E281" s="165" t="s">
        <v>1846</v>
      </c>
      <c r="F281" s="166" t="s">
        <v>1847</v>
      </c>
      <c r="G281" s="167" t="s">
        <v>231</v>
      </c>
      <c r="H281" s="168">
        <v>19</v>
      </c>
      <c r="I281" s="169"/>
      <c r="J281" s="170">
        <f t="shared" si="60"/>
        <v>0</v>
      </c>
      <c r="K281" s="249"/>
      <c r="L281" s="251"/>
      <c r="M281" s="250" t="s">
        <v>1</v>
      </c>
      <c r="N281" s="173" t="s">
        <v>44</v>
      </c>
      <c r="O281" s="55"/>
      <c r="P281" s="174">
        <f t="shared" si="61"/>
        <v>0</v>
      </c>
      <c r="Q281" s="174">
        <v>0</v>
      </c>
      <c r="R281" s="174">
        <f t="shared" si="62"/>
        <v>0</v>
      </c>
      <c r="S281" s="174">
        <v>0</v>
      </c>
      <c r="T281" s="175">
        <f t="shared" si="63"/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76" t="s">
        <v>224</v>
      </c>
      <c r="AT281" s="176" t="s">
        <v>160</v>
      </c>
      <c r="AU281" s="176" t="s">
        <v>91</v>
      </c>
      <c r="AY281" s="14" t="s">
        <v>158</v>
      </c>
      <c r="BE281" s="177">
        <f t="shared" si="64"/>
        <v>0</v>
      </c>
      <c r="BF281" s="177">
        <f t="shared" si="65"/>
        <v>0</v>
      </c>
      <c r="BG281" s="177">
        <f t="shared" si="66"/>
        <v>0</v>
      </c>
      <c r="BH281" s="177">
        <f t="shared" si="67"/>
        <v>0</v>
      </c>
      <c r="BI281" s="177">
        <f t="shared" si="68"/>
        <v>0</v>
      </c>
      <c r="BJ281" s="14" t="s">
        <v>91</v>
      </c>
      <c r="BK281" s="177">
        <f t="shared" si="69"/>
        <v>0</v>
      </c>
      <c r="BL281" s="14" t="s">
        <v>224</v>
      </c>
      <c r="BM281" s="176" t="s">
        <v>1848</v>
      </c>
    </row>
    <row r="282" spans="1:65" s="2" customFormat="1" ht="21.75" customHeight="1">
      <c r="A282" s="29"/>
      <c r="B282" s="163"/>
      <c r="C282" s="164" t="s">
        <v>894</v>
      </c>
      <c r="D282" s="164" t="s">
        <v>160</v>
      </c>
      <c r="E282" s="165" t="s">
        <v>1849</v>
      </c>
      <c r="F282" s="166" t="s">
        <v>1850</v>
      </c>
      <c r="G282" s="167" t="s">
        <v>231</v>
      </c>
      <c r="H282" s="168">
        <v>25</v>
      </c>
      <c r="I282" s="169"/>
      <c r="J282" s="170">
        <f t="shared" si="60"/>
        <v>0</v>
      </c>
      <c r="K282" s="249"/>
      <c r="L282" s="251"/>
      <c r="M282" s="250" t="s">
        <v>1</v>
      </c>
      <c r="N282" s="173" t="s">
        <v>44</v>
      </c>
      <c r="O282" s="55"/>
      <c r="P282" s="174">
        <f t="shared" si="61"/>
        <v>0</v>
      </c>
      <c r="Q282" s="174">
        <v>1.2999999999999999E-4</v>
      </c>
      <c r="R282" s="174">
        <f t="shared" si="62"/>
        <v>3.2499999999999999E-3</v>
      </c>
      <c r="S282" s="174">
        <v>0</v>
      </c>
      <c r="T282" s="175">
        <f t="shared" si="63"/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76" t="s">
        <v>224</v>
      </c>
      <c r="AT282" s="176" t="s">
        <v>160</v>
      </c>
      <c r="AU282" s="176" t="s">
        <v>91</v>
      </c>
      <c r="AY282" s="14" t="s">
        <v>158</v>
      </c>
      <c r="BE282" s="177">
        <f t="shared" si="64"/>
        <v>0</v>
      </c>
      <c r="BF282" s="177">
        <f t="shared" si="65"/>
        <v>0</v>
      </c>
      <c r="BG282" s="177">
        <f t="shared" si="66"/>
        <v>0</v>
      </c>
      <c r="BH282" s="177">
        <f t="shared" si="67"/>
        <v>0</v>
      </c>
      <c r="BI282" s="177">
        <f t="shared" si="68"/>
        <v>0</v>
      </c>
      <c r="BJ282" s="14" t="s">
        <v>91</v>
      </c>
      <c r="BK282" s="177">
        <f t="shared" si="69"/>
        <v>0</v>
      </c>
      <c r="BL282" s="14" t="s">
        <v>224</v>
      </c>
      <c r="BM282" s="176" t="s">
        <v>1851</v>
      </c>
    </row>
    <row r="283" spans="1:65" s="2" customFormat="1" ht="38.25" customHeight="1">
      <c r="A283" s="29"/>
      <c r="B283" s="163"/>
      <c r="C283" s="183" t="s">
        <v>898</v>
      </c>
      <c r="D283" s="183" t="s">
        <v>424</v>
      </c>
      <c r="E283" s="184" t="s">
        <v>1852</v>
      </c>
      <c r="F283" s="185" t="s">
        <v>2550</v>
      </c>
      <c r="G283" s="186" t="s">
        <v>231</v>
      </c>
      <c r="H283" s="187">
        <v>25</v>
      </c>
      <c r="I283" s="188"/>
      <c r="J283" s="189">
        <f t="shared" si="60"/>
        <v>0</v>
      </c>
      <c r="K283" s="253"/>
      <c r="L283" s="255"/>
      <c r="M283" s="254" t="s">
        <v>1</v>
      </c>
      <c r="N283" s="193" t="s">
        <v>44</v>
      </c>
      <c r="O283" s="55"/>
      <c r="P283" s="174">
        <f t="shared" si="61"/>
        <v>0</v>
      </c>
      <c r="Q283" s="174">
        <v>1.2999999999999999E-4</v>
      </c>
      <c r="R283" s="174">
        <f t="shared" si="62"/>
        <v>3.2499999999999999E-3</v>
      </c>
      <c r="S283" s="174">
        <v>0</v>
      </c>
      <c r="T283" s="175">
        <f t="shared" si="63"/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76" t="s">
        <v>293</v>
      </c>
      <c r="AT283" s="176" t="s">
        <v>424</v>
      </c>
      <c r="AU283" s="176" t="s">
        <v>91</v>
      </c>
      <c r="AY283" s="14" t="s">
        <v>158</v>
      </c>
      <c r="BE283" s="177">
        <f t="shared" si="64"/>
        <v>0</v>
      </c>
      <c r="BF283" s="177">
        <f t="shared" si="65"/>
        <v>0</v>
      </c>
      <c r="BG283" s="177">
        <f t="shared" si="66"/>
        <v>0</v>
      </c>
      <c r="BH283" s="177">
        <f t="shared" si="67"/>
        <v>0</v>
      </c>
      <c r="BI283" s="177">
        <f t="shared" si="68"/>
        <v>0</v>
      </c>
      <c r="BJ283" s="14" t="s">
        <v>91</v>
      </c>
      <c r="BK283" s="177">
        <f t="shared" si="69"/>
        <v>0</v>
      </c>
      <c r="BL283" s="14" t="s">
        <v>224</v>
      </c>
      <c r="BM283" s="176" t="s">
        <v>1853</v>
      </c>
    </row>
    <row r="284" spans="1:65" s="2" customFormat="1" ht="21.75" customHeight="1">
      <c r="A284" s="29"/>
      <c r="B284" s="163"/>
      <c r="C284" s="164" t="s">
        <v>902</v>
      </c>
      <c r="D284" s="164" t="s">
        <v>160</v>
      </c>
      <c r="E284" s="165" t="s">
        <v>1854</v>
      </c>
      <c r="F284" s="166" t="s">
        <v>1855</v>
      </c>
      <c r="G284" s="167" t="s">
        <v>1856</v>
      </c>
      <c r="H284" s="168">
        <v>1</v>
      </c>
      <c r="I284" s="169"/>
      <c r="J284" s="170">
        <f t="shared" si="60"/>
        <v>0</v>
      </c>
      <c r="K284" s="249"/>
      <c r="L284" s="251"/>
      <c r="M284" s="250" t="s">
        <v>1</v>
      </c>
      <c r="N284" s="173" t="s">
        <v>44</v>
      </c>
      <c r="O284" s="55"/>
      <c r="P284" s="174">
        <f t="shared" si="61"/>
        <v>0</v>
      </c>
      <c r="Q284" s="174">
        <v>2.5999999999999998E-4</v>
      </c>
      <c r="R284" s="174">
        <f t="shared" si="62"/>
        <v>2.5999999999999998E-4</v>
      </c>
      <c r="S284" s="174">
        <v>0</v>
      </c>
      <c r="T284" s="175">
        <f t="shared" si="63"/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76" t="s">
        <v>224</v>
      </c>
      <c r="AT284" s="176" t="s">
        <v>160</v>
      </c>
      <c r="AU284" s="176" t="s">
        <v>91</v>
      </c>
      <c r="AY284" s="14" t="s">
        <v>158</v>
      </c>
      <c r="BE284" s="177">
        <f t="shared" si="64"/>
        <v>0</v>
      </c>
      <c r="BF284" s="177">
        <f t="shared" si="65"/>
        <v>0</v>
      </c>
      <c r="BG284" s="177">
        <f t="shared" si="66"/>
        <v>0</v>
      </c>
      <c r="BH284" s="177">
        <f t="shared" si="67"/>
        <v>0</v>
      </c>
      <c r="BI284" s="177">
        <f t="shared" si="68"/>
        <v>0</v>
      </c>
      <c r="BJ284" s="14" t="s">
        <v>91</v>
      </c>
      <c r="BK284" s="177">
        <f t="shared" si="69"/>
        <v>0</v>
      </c>
      <c r="BL284" s="14" t="s">
        <v>224</v>
      </c>
      <c r="BM284" s="176" t="s">
        <v>1857</v>
      </c>
    </row>
    <row r="285" spans="1:65" s="2" customFormat="1" ht="33" customHeight="1">
      <c r="A285" s="29"/>
      <c r="B285" s="163"/>
      <c r="C285" s="183" t="s">
        <v>906</v>
      </c>
      <c r="D285" s="183" t="s">
        <v>424</v>
      </c>
      <c r="E285" s="184" t="s">
        <v>1858</v>
      </c>
      <c r="F285" s="185" t="s">
        <v>2551</v>
      </c>
      <c r="G285" s="186" t="s">
        <v>1856</v>
      </c>
      <c r="H285" s="187">
        <v>1</v>
      </c>
      <c r="I285" s="188"/>
      <c r="J285" s="189">
        <f t="shared" si="60"/>
        <v>0</v>
      </c>
      <c r="K285" s="253"/>
      <c r="L285" s="255"/>
      <c r="M285" s="254" t="s">
        <v>1</v>
      </c>
      <c r="N285" s="193" t="s">
        <v>44</v>
      </c>
      <c r="O285" s="55"/>
      <c r="P285" s="174">
        <f t="shared" si="61"/>
        <v>0</v>
      </c>
      <c r="Q285" s="174">
        <v>1.2999999999999999E-4</v>
      </c>
      <c r="R285" s="174">
        <f t="shared" si="62"/>
        <v>1.2999999999999999E-4</v>
      </c>
      <c r="S285" s="174">
        <v>0</v>
      </c>
      <c r="T285" s="175">
        <f t="shared" si="63"/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76" t="s">
        <v>293</v>
      </c>
      <c r="AT285" s="176" t="s">
        <v>424</v>
      </c>
      <c r="AU285" s="176" t="s">
        <v>91</v>
      </c>
      <c r="AY285" s="14" t="s">
        <v>158</v>
      </c>
      <c r="BE285" s="177">
        <f t="shared" si="64"/>
        <v>0</v>
      </c>
      <c r="BF285" s="177">
        <f t="shared" si="65"/>
        <v>0</v>
      </c>
      <c r="BG285" s="177">
        <f t="shared" si="66"/>
        <v>0</v>
      </c>
      <c r="BH285" s="177">
        <f t="shared" si="67"/>
        <v>0</v>
      </c>
      <c r="BI285" s="177">
        <f t="shared" si="68"/>
        <v>0</v>
      </c>
      <c r="BJ285" s="14" t="s">
        <v>91</v>
      </c>
      <c r="BK285" s="177">
        <f t="shared" si="69"/>
        <v>0</v>
      </c>
      <c r="BL285" s="14" t="s">
        <v>224</v>
      </c>
      <c r="BM285" s="176" t="s">
        <v>1859</v>
      </c>
    </row>
    <row r="286" spans="1:65" s="2" customFormat="1" ht="21.75" customHeight="1">
      <c r="A286" s="29"/>
      <c r="B286" s="163"/>
      <c r="C286" s="164" t="s">
        <v>910</v>
      </c>
      <c r="D286" s="164" t="s">
        <v>160</v>
      </c>
      <c r="E286" s="165" t="s">
        <v>1860</v>
      </c>
      <c r="F286" s="166" t="s">
        <v>1861</v>
      </c>
      <c r="G286" s="167" t="s">
        <v>231</v>
      </c>
      <c r="H286" s="168">
        <v>13</v>
      </c>
      <c r="I286" s="169"/>
      <c r="J286" s="170">
        <f t="shared" si="60"/>
        <v>0</v>
      </c>
      <c r="K286" s="249"/>
      <c r="L286" s="251"/>
      <c r="M286" s="250" t="s">
        <v>1</v>
      </c>
      <c r="N286" s="173" t="s">
        <v>44</v>
      </c>
      <c r="O286" s="55"/>
      <c r="P286" s="174">
        <f t="shared" si="61"/>
        <v>0</v>
      </c>
      <c r="Q286" s="174">
        <v>2.0000000000000002E-5</v>
      </c>
      <c r="R286" s="174">
        <f t="shared" si="62"/>
        <v>2.6000000000000003E-4</v>
      </c>
      <c r="S286" s="174">
        <v>0</v>
      </c>
      <c r="T286" s="175">
        <f t="shared" si="63"/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76" t="s">
        <v>224</v>
      </c>
      <c r="AT286" s="176" t="s">
        <v>160</v>
      </c>
      <c r="AU286" s="176" t="s">
        <v>91</v>
      </c>
      <c r="AY286" s="14" t="s">
        <v>158</v>
      </c>
      <c r="BE286" s="177">
        <f t="shared" si="64"/>
        <v>0</v>
      </c>
      <c r="BF286" s="177">
        <f t="shared" si="65"/>
        <v>0</v>
      </c>
      <c r="BG286" s="177">
        <f t="shared" si="66"/>
        <v>0</v>
      </c>
      <c r="BH286" s="177">
        <f t="shared" si="67"/>
        <v>0</v>
      </c>
      <c r="BI286" s="177">
        <f t="shared" si="68"/>
        <v>0</v>
      </c>
      <c r="BJ286" s="14" t="s">
        <v>91</v>
      </c>
      <c r="BK286" s="177">
        <f t="shared" si="69"/>
        <v>0</v>
      </c>
      <c r="BL286" s="14" t="s">
        <v>224</v>
      </c>
      <c r="BM286" s="176" t="s">
        <v>1862</v>
      </c>
    </row>
    <row r="287" spans="1:65" s="2" customFormat="1" ht="33" customHeight="1">
      <c r="A287" s="29"/>
      <c r="B287" s="163"/>
      <c r="C287" s="183" t="s">
        <v>914</v>
      </c>
      <c r="D287" s="183" t="s">
        <v>424</v>
      </c>
      <c r="E287" s="184" t="s">
        <v>1863</v>
      </c>
      <c r="F287" s="185" t="s">
        <v>2552</v>
      </c>
      <c r="G287" s="186" t="s">
        <v>231</v>
      </c>
      <c r="H287" s="187">
        <v>13</v>
      </c>
      <c r="I287" s="188"/>
      <c r="J287" s="189">
        <f t="shared" si="60"/>
        <v>0</v>
      </c>
      <c r="K287" s="253"/>
      <c r="L287" s="255"/>
      <c r="M287" s="254" t="s">
        <v>1</v>
      </c>
      <c r="N287" s="193" t="s">
        <v>44</v>
      </c>
      <c r="O287" s="55"/>
      <c r="P287" s="174">
        <f t="shared" si="61"/>
        <v>0</v>
      </c>
      <c r="Q287" s="174">
        <v>2.0000000000000001E-4</v>
      </c>
      <c r="R287" s="174">
        <f t="shared" si="62"/>
        <v>2.6000000000000003E-3</v>
      </c>
      <c r="S287" s="174">
        <v>0</v>
      </c>
      <c r="T287" s="175">
        <f t="shared" si="6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76" t="s">
        <v>293</v>
      </c>
      <c r="AT287" s="176" t="s">
        <v>424</v>
      </c>
      <c r="AU287" s="176" t="s">
        <v>91</v>
      </c>
      <c r="AY287" s="14" t="s">
        <v>158</v>
      </c>
      <c r="BE287" s="177">
        <f t="shared" si="64"/>
        <v>0</v>
      </c>
      <c r="BF287" s="177">
        <f t="shared" si="65"/>
        <v>0</v>
      </c>
      <c r="BG287" s="177">
        <f t="shared" si="66"/>
        <v>0</v>
      </c>
      <c r="BH287" s="177">
        <f t="shared" si="67"/>
        <v>0</v>
      </c>
      <c r="BI287" s="177">
        <f t="shared" si="68"/>
        <v>0</v>
      </c>
      <c r="BJ287" s="14" t="s">
        <v>91</v>
      </c>
      <c r="BK287" s="177">
        <f t="shared" si="69"/>
        <v>0</v>
      </c>
      <c r="BL287" s="14" t="s">
        <v>224</v>
      </c>
      <c r="BM287" s="176" t="s">
        <v>1864</v>
      </c>
    </row>
    <row r="288" spans="1:65" s="2" customFormat="1" ht="21.75" customHeight="1">
      <c r="A288" s="29"/>
      <c r="B288" s="163"/>
      <c r="C288" s="164" t="s">
        <v>918</v>
      </c>
      <c r="D288" s="164" t="s">
        <v>160</v>
      </c>
      <c r="E288" s="165" t="s">
        <v>1865</v>
      </c>
      <c r="F288" s="166" t="s">
        <v>1866</v>
      </c>
      <c r="G288" s="167" t="s">
        <v>231</v>
      </c>
      <c r="H288" s="168">
        <v>14</v>
      </c>
      <c r="I288" s="169"/>
      <c r="J288" s="170">
        <f t="shared" si="60"/>
        <v>0</v>
      </c>
      <c r="K288" s="249"/>
      <c r="L288" s="251"/>
      <c r="M288" s="250" t="s">
        <v>1</v>
      </c>
      <c r="N288" s="173" t="s">
        <v>44</v>
      </c>
      <c r="O288" s="55"/>
      <c r="P288" s="174">
        <f t="shared" si="61"/>
        <v>0</v>
      </c>
      <c r="Q288" s="174">
        <v>4.0000000000000003E-5</v>
      </c>
      <c r="R288" s="174">
        <f t="shared" si="62"/>
        <v>5.6000000000000006E-4</v>
      </c>
      <c r="S288" s="174">
        <v>0</v>
      </c>
      <c r="T288" s="175">
        <f t="shared" si="6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76" t="s">
        <v>224</v>
      </c>
      <c r="AT288" s="176" t="s">
        <v>160</v>
      </c>
      <c r="AU288" s="176" t="s">
        <v>91</v>
      </c>
      <c r="AY288" s="14" t="s">
        <v>158</v>
      </c>
      <c r="BE288" s="177">
        <f t="shared" si="64"/>
        <v>0</v>
      </c>
      <c r="BF288" s="177">
        <f t="shared" si="65"/>
        <v>0</v>
      </c>
      <c r="BG288" s="177">
        <f t="shared" si="66"/>
        <v>0</v>
      </c>
      <c r="BH288" s="177">
        <f t="shared" si="67"/>
        <v>0</v>
      </c>
      <c r="BI288" s="177">
        <f t="shared" si="68"/>
        <v>0</v>
      </c>
      <c r="BJ288" s="14" t="s">
        <v>91</v>
      </c>
      <c r="BK288" s="177">
        <f t="shared" si="69"/>
        <v>0</v>
      </c>
      <c r="BL288" s="14" t="s">
        <v>224</v>
      </c>
      <c r="BM288" s="176" t="s">
        <v>1867</v>
      </c>
    </row>
    <row r="289" spans="1:65" s="2" customFormat="1" ht="33" customHeight="1">
      <c r="A289" s="29"/>
      <c r="B289" s="163"/>
      <c r="C289" s="183" t="s">
        <v>922</v>
      </c>
      <c r="D289" s="183" t="s">
        <v>424</v>
      </c>
      <c r="E289" s="184" t="s">
        <v>1868</v>
      </c>
      <c r="F289" s="185" t="s">
        <v>2553</v>
      </c>
      <c r="G289" s="186" t="s">
        <v>231</v>
      </c>
      <c r="H289" s="187">
        <v>14</v>
      </c>
      <c r="I289" s="188"/>
      <c r="J289" s="189">
        <f t="shared" si="60"/>
        <v>0</v>
      </c>
      <c r="K289" s="253"/>
      <c r="L289" s="255"/>
      <c r="M289" s="254" t="s">
        <v>1</v>
      </c>
      <c r="N289" s="193" t="s">
        <v>44</v>
      </c>
      <c r="O289" s="55"/>
      <c r="P289" s="174">
        <f t="shared" si="61"/>
        <v>0</v>
      </c>
      <c r="Q289" s="174">
        <v>3.1E-4</v>
      </c>
      <c r="R289" s="174">
        <f t="shared" si="62"/>
        <v>4.3400000000000001E-3</v>
      </c>
      <c r="S289" s="174">
        <v>0</v>
      </c>
      <c r="T289" s="175">
        <f t="shared" si="6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76" t="s">
        <v>293</v>
      </c>
      <c r="AT289" s="176" t="s">
        <v>424</v>
      </c>
      <c r="AU289" s="176" t="s">
        <v>91</v>
      </c>
      <c r="AY289" s="14" t="s">
        <v>158</v>
      </c>
      <c r="BE289" s="177">
        <f t="shared" si="64"/>
        <v>0</v>
      </c>
      <c r="BF289" s="177">
        <f t="shared" si="65"/>
        <v>0</v>
      </c>
      <c r="BG289" s="177">
        <f t="shared" si="66"/>
        <v>0</v>
      </c>
      <c r="BH289" s="177">
        <f t="shared" si="67"/>
        <v>0</v>
      </c>
      <c r="BI289" s="177">
        <f t="shared" si="68"/>
        <v>0</v>
      </c>
      <c r="BJ289" s="14" t="s">
        <v>91</v>
      </c>
      <c r="BK289" s="177">
        <f t="shared" si="69"/>
        <v>0</v>
      </c>
      <c r="BL289" s="14" t="s">
        <v>224</v>
      </c>
      <c r="BM289" s="176" t="s">
        <v>1869</v>
      </c>
    </row>
    <row r="290" spans="1:65" s="2" customFormat="1" ht="21.75" customHeight="1">
      <c r="A290" s="29"/>
      <c r="B290" s="163"/>
      <c r="C290" s="164" t="s">
        <v>926</v>
      </c>
      <c r="D290" s="164" t="s">
        <v>160</v>
      </c>
      <c r="E290" s="165" t="s">
        <v>1870</v>
      </c>
      <c r="F290" s="166" t="s">
        <v>1871</v>
      </c>
      <c r="G290" s="167" t="s">
        <v>231</v>
      </c>
      <c r="H290" s="168">
        <v>5</v>
      </c>
      <c r="I290" s="169"/>
      <c r="J290" s="170">
        <f t="shared" si="60"/>
        <v>0</v>
      </c>
      <c r="K290" s="249"/>
      <c r="L290" s="251"/>
      <c r="M290" s="250" t="s">
        <v>1</v>
      </c>
      <c r="N290" s="173" t="s">
        <v>44</v>
      </c>
      <c r="O290" s="55"/>
      <c r="P290" s="174">
        <f t="shared" si="61"/>
        <v>0</v>
      </c>
      <c r="Q290" s="174">
        <v>5.0000000000000002E-5</v>
      </c>
      <c r="R290" s="174">
        <f t="shared" si="62"/>
        <v>2.5000000000000001E-4</v>
      </c>
      <c r="S290" s="174">
        <v>0</v>
      </c>
      <c r="T290" s="175">
        <f t="shared" si="6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76" t="s">
        <v>224</v>
      </c>
      <c r="AT290" s="176" t="s">
        <v>160</v>
      </c>
      <c r="AU290" s="176" t="s">
        <v>91</v>
      </c>
      <c r="AY290" s="14" t="s">
        <v>158</v>
      </c>
      <c r="BE290" s="177">
        <f t="shared" si="64"/>
        <v>0</v>
      </c>
      <c r="BF290" s="177">
        <f t="shared" si="65"/>
        <v>0</v>
      </c>
      <c r="BG290" s="177">
        <f t="shared" si="66"/>
        <v>0</v>
      </c>
      <c r="BH290" s="177">
        <f t="shared" si="67"/>
        <v>0</v>
      </c>
      <c r="BI290" s="177">
        <f t="shared" si="68"/>
        <v>0</v>
      </c>
      <c r="BJ290" s="14" t="s">
        <v>91</v>
      </c>
      <c r="BK290" s="177">
        <f t="shared" si="69"/>
        <v>0</v>
      </c>
      <c r="BL290" s="14" t="s">
        <v>224</v>
      </c>
      <c r="BM290" s="176" t="s">
        <v>1872</v>
      </c>
    </row>
    <row r="291" spans="1:65" s="2" customFormat="1" ht="33" customHeight="1">
      <c r="A291" s="29"/>
      <c r="B291" s="163"/>
      <c r="C291" s="183" t="s">
        <v>930</v>
      </c>
      <c r="D291" s="183" t="s">
        <v>424</v>
      </c>
      <c r="E291" s="184" t="s">
        <v>1873</v>
      </c>
      <c r="F291" s="185" t="s">
        <v>2554</v>
      </c>
      <c r="G291" s="186" t="s">
        <v>231</v>
      </c>
      <c r="H291" s="187">
        <v>5</v>
      </c>
      <c r="I291" s="188"/>
      <c r="J291" s="189">
        <f t="shared" si="60"/>
        <v>0</v>
      </c>
      <c r="K291" s="253"/>
      <c r="L291" s="255"/>
      <c r="M291" s="254" t="s">
        <v>1</v>
      </c>
      <c r="N291" s="193" t="s">
        <v>44</v>
      </c>
      <c r="O291" s="55"/>
      <c r="P291" s="174">
        <f t="shared" si="61"/>
        <v>0</v>
      </c>
      <c r="Q291" s="174">
        <v>5.2999999999999998E-4</v>
      </c>
      <c r="R291" s="174">
        <f t="shared" si="62"/>
        <v>2.65E-3</v>
      </c>
      <c r="S291" s="174">
        <v>0</v>
      </c>
      <c r="T291" s="175">
        <f t="shared" si="6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76" t="s">
        <v>293</v>
      </c>
      <c r="AT291" s="176" t="s">
        <v>424</v>
      </c>
      <c r="AU291" s="176" t="s">
        <v>91</v>
      </c>
      <c r="AY291" s="14" t="s">
        <v>158</v>
      </c>
      <c r="BE291" s="177">
        <f t="shared" si="64"/>
        <v>0</v>
      </c>
      <c r="BF291" s="177">
        <f t="shared" si="65"/>
        <v>0</v>
      </c>
      <c r="BG291" s="177">
        <f t="shared" si="66"/>
        <v>0</v>
      </c>
      <c r="BH291" s="177">
        <f t="shared" si="67"/>
        <v>0</v>
      </c>
      <c r="BI291" s="177">
        <f t="shared" si="68"/>
        <v>0</v>
      </c>
      <c r="BJ291" s="14" t="s">
        <v>91</v>
      </c>
      <c r="BK291" s="177">
        <f t="shared" si="69"/>
        <v>0</v>
      </c>
      <c r="BL291" s="14" t="s">
        <v>224</v>
      </c>
      <c r="BM291" s="176" t="s">
        <v>1874</v>
      </c>
    </row>
    <row r="292" spans="1:65" s="2" customFormat="1" ht="21.75" customHeight="1">
      <c r="A292" s="29"/>
      <c r="B292" s="163"/>
      <c r="C292" s="164" t="s">
        <v>934</v>
      </c>
      <c r="D292" s="164" t="s">
        <v>160</v>
      </c>
      <c r="E292" s="165" t="s">
        <v>1875</v>
      </c>
      <c r="F292" s="166" t="s">
        <v>1876</v>
      </c>
      <c r="G292" s="167" t="s">
        <v>231</v>
      </c>
      <c r="H292" s="168">
        <v>3</v>
      </c>
      <c r="I292" s="169"/>
      <c r="J292" s="170">
        <f t="shared" si="60"/>
        <v>0</v>
      </c>
      <c r="K292" s="249"/>
      <c r="L292" s="251"/>
      <c r="M292" s="250" t="s">
        <v>1</v>
      </c>
      <c r="N292" s="173" t="s">
        <v>44</v>
      </c>
      <c r="O292" s="55"/>
      <c r="P292" s="174">
        <f t="shared" si="61"/>
        <v>0</v>
      </c>
      <c r="Q292" s="174">
        <v>6.0000000000000002E-5</v>
      </c>
      <c r="R292" s="174">
        <f t="shared" si="62"/>
        <v>1.8000000000000001E-4</v>
      </c>
      <c r="S292" s="174">
        <v>0</v>
      </c>
      <c r="T292" s="175">
        <f t="shared" si="6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76" t="s">
        <v>224</v>
      </c>
      <c r="AT292" s="176" t="s">
        <v>160</v>
      </c>
      <c r="AU292" s="176" t="s">
        <v>91</v>
      </c>
      <c r="AY292" s="14" t="s">
        <v>158</v>
      </c>
      <c r="BE292" s="177">
        <f t="shared" si="64"/>
        <v>0</v>
      </c>
      <c r="BF292" s="177">
        <f t="shared" si="65"/>
        <v>0</v>
      </c>
      <c r="BG292" s="177">
        <f t="shared" si="66"/>
        <v>0</v>
      </c>
      <c r="BH292" s="177">
        <f t="shared" si="67"/>
        <v>0</v>
      </c>
      <c r="BI292" s="177">
        <f t="shared" si="68"/>
        <v>0</v>
      </c>
      <c r="BJ292" s="14" t="s">
        <v>91</v>
      </c>
      <c r="BK292" s="177">
        <f t="shared" si="69"/>
        <v>0</v>
      </c>
      <c r="BL292" s="14" t="s">
        <v>224</v>
      </c>
      <c r="BM292" s="176" t="s">
        <v>1877</v>
      </c>
    </row>
    <row r="293" spans="1:65" s="2" customFormat="1" ht="33" customHeight="1">
      <c r="A293" s="29"/>
      <c r="B293" s="163"/>
      <c r="C293" s="183" t="s">
        <v>938</v>
      </c>
      <c r="D293" s="183" t="s">
        <v>424</v>
      </c>
      <c r="E293" s="184" t="s">
        <v>1878</v>
      </c>
      <c r="F293" s="185" t="s">
        <v>2555</v>
      </c>
      <c r="G293" s="186" t="s">
        <v>231</v>
      </c>
      <c r="H293" s="187">
        <v>3</v>
      </c>
      <c r="I293" s="188"/>
      <c r="J293" s="189">
        <f t="shared" si="60"/>
        <v>0</v>
      </c>
      <c r="K293" s="253"/>
      <c r="L293" s="255"/>
      <c r="M293" s="254" t="s">
        <v>1</v>
      </c>
      <c r="N293" s="193" t="s">
        <v>44</v>
      </c>
      <c r="O293" s="55"/>
      <c r="P293" s="174">
        <f t="shared" si="61"/>
        <v>0</v>
      </c>
      <c r="Q293" s="174">
        <v>8.4800000000000001E-4</v>
      </c>
      <c r="R293" s="174">
        <f t="shared" si="62"/>
        <v>2.5440000000000003E-3</v>
      </c>
      <c r="S293" s="174">
        <v>0</v>
      </c>
      <c r="T293" s="175">
        <f t="shared" si="6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76" t="s">
        <v>293</v>
      </c>
      <c r="AT293" s="176" t="s">
        <v>424</v>
      </c>
      <c r="AU293" s="176" t="s">
        <v>91</v>
      </c>
      <c r="AY293" s="14" t="s">
        <v>158</v>
      </c>
      <c r="BE293" s="177">
        <f t="shared" si="64"/>
        <v>0</v>
      </c>
      <c r="BF293" s="177">
        <f t="shared" si="65"/>
        <v>0</v>
      </c>
      <c r="BG293" s="177">
        <f t="shared" si="66"/>
        <v>0</v>
      </c>
      <c r="BH293" s="177">
        <f t="shared" si="67"/>
        <v>0</v>
      </c>
      <c r="BI293" s="177">
        <f t="shared" si="68"/>
        <v>0</v>
      </c>
      <c r="BJ293" s="14" t="s">
        <v>91</v>
      </c>
      <c r="BK293" s="177">
        <f t="shared" si="69"/>
        <v>0</v>
      </c>
      <c r="BL293" s="14" t="s">
        <v>224</v>
      </c>
      <c r="BM293" s="176" t="s">
        <v>1879</v>
      </c>
    </row>
    <row r="294" spans="1:65" s="2" customFormat="1" ht="16.5" customHeight="1">
      <c r="A294" s="29"/>
      <c r="B294" s="163"/>
      <c r="C294" s="164" t="s">
        <v>942</v>
      </c>
      <c r="D294" s="164" t="s">
        <v>160</v>
      </c>
      <c r="E294" s="165" t="s">
        <v>1880</v>
      </c>
      <c r="F294" s="166" t="s">
        <v>1881</v>
      </c>
      <c r="G294" s="167" t="s">
        <v>231</v>
      </c>
      <c r="H294" s="168">
        <v>2</v>
      </c>
      <c r="I294" s="169"/>
      <c r="J294" s="170">
        <f t="shared" si="60"/>
        <v>0</v>
      </c>
      <c r="K294" s="249"/>
      <c r="L294" s="251"/>
      <c r="M294" s="250" t="s">
        <v>1</v>
      </c>
      <c r="N294" s="173" t="s">
        <v>44</v>
      </c>
      <c r="O294" s="55"/>
      <c r="P294" s="174">
        <f t="shared" si="61"/>
        <v>0</v>
      </c>
      <c r="Q294" s="174">
        <v>2.0000000000000002E-5</v>
      </c>
      <c r="R294" s="174">
        <f t="shared" si="62"/>
        <v>4.0000000000000003E-5</v>
      </c>
      <c r="S294" s="174">
        <v>0</v>
      </c>
      <c r="T294" s="175">
        <f t="shared" si="6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76" t="s">
        <v>224</v>
      </c>
      <c r="AT294" s="176" t="s">
        <v>160</v>
      </c>
      <c r="AU294" s="176" t="s">
        <v>91</v>
      </c>
      <c r="AY294" s="14" t="s">
        <v>158</v>
      </c>
      <c r="BE294" s="177">
        <f t="shared" si="64"/>
        <v>0</v>
      </c>
      <c r="BF294" s="177">
        <f t="shared" si="65"/>
        <v>0</v>
      </c>
      <c r="BG294" s="177">
        <f t="shared" si="66"/>
        <v>0</v>
      </c>
      <c r="BH294" s="177">
        <f t="shared" si="67"/>
        <v>0</v>
      </c>
      <c r="BI294" s="177">
        <f t="shared" si="68"/>
        <v>0</v>
      </c>
      <c r="BJ294" s="14" t="s">
        <v>91</v>
      </c>
      <c r="BK294" s="177">
        <f t="shared" si="69"/>
        <v>0</v>
      </c>
      <c r="BL294" s="14" t="s">
        <v>224</v>
      </c>
      <c r="BM294" s="176" t="s">
        <v>1882</v>
      </c>
    </row>
    <row r="295" spans="1:65" s="2" customFormat="1" ht="21.75" customHeight="1">
      <c r="A295" s="29"/>
      <c r="B295" s="163"/>
      <c r="C295" s="183" t="s">
        <v>946</v>
      </c>
      <c r="D295" s="183" t="s">
        <v>424</v>
      </c>
      <c r="E295" s="184" t="s">
        <v>1883</v>
      </c>
      <c r="F295" s="185" t="s">
        <v>2556</v>
      </c>
      <c r="G295" s="186" t="s">
        <v>231</v>
      </c>
      <c r="H295" s="187">
        <v>2</v>
      </c>
      <c r="I295" s="188"/>
      <c r="J295" s="189">
        <f t="shared" si="60"/>
        <v>0</v>
      </c>
      <c r="K295" s="253"/>
      <c r="L295" s="255"/>
      <c r="M295" s="254" t="s">
        <v>1</v>
      </c>
      <c r="N295" s="193" t="s">
        <v>44</v>
      </c>
      <c r="O295" s="55"/>
      <c r="P295" s="174">
        <f t="shared" si="61"/>
        <v>0</v>
      </c>
      <c r="Q295" s="174">
        <v>7.4999999999999993E-5</v>
      </c>
      <c r="R295" s="174">
        <f t="shared" si="62"/>
        <v>1.4999999999999999E-4</v>
      </c>
      <c r="S295" s="174">
        <v>0</v>
      </c>
      <c r="T295" s="175">
        <f t="shared" si="6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76" t="s">
        <v>293</v>
      </c>
      <c r="AT295" s="176" t="s">
        <v>424</v>
      </c>
      <c r="AU295" s="176" t="s">
        <v>91</v>
      </c>
      <c r="AY295" s="14" t="s">
        <v>158</v>
      </c>
      <c r="BE295" s="177">
        <f t="shared" si="64"/>
        <v>0</v>
      </c>
      <c r="BF295" s="177">
        <f t="shared" si="65"/>
        <v>0</v>
      </c>
      <c r="BG295" s="177">
        <f t="shared" si="66"/>
        <v>0</v>
      </c>
      <c r="BH295" s="177">
        <f t="shared" si="67"/>
        <v>0</v>
      </c>
      <c r="BI295" s="177">
        <f t="shared" si="68"/>
        <v>0</v>
      </c>
      <c r="BJ295" s="14" t="s">
        <v>91</v>
      </c>
      <c r="BK295" s="177">
        <f t="shared" si="69"/>
        <v>0</v>
      </c>
      <c r="BL295" s="14" t="s">
        <v>224</v>
      </c>
      <c r="BM295" s="176" t="s">
        <v>1884</v>
      </c>
    </row>
    <row r="296" spans="1:65" s="2" customFormat="1" ht="16.5" customHeight="1">
      <c r="A296" s="29"/>
      <c r="B296" s="163"/>
      <c r="C296" s="164" t="s">
        <v>949</v>
      </c>
      <c r="D296" s="164" t="s">
        <v>160</v>
      </c>
      <c r="E296" s="165" t="s">
        <v>1885</v>
      </c>
      <c r="F296" s="166" t="s">
        <v>1886</v>
      </c>
      <c r="G296" s="167" t="s">
        <v>231</v>
      </c>
      <c r="H296" s="168">
        <v>2</v>
      </c>
      <c r="I296" s="169"/>
      <c r="J296" s="170">
        <f t="shared" si="60"/>
        <v>0</v>
      </c>
      <c r="K296" s="249"/>
      <c r="L296" s="251"/>
      <c r="M296" s="250" t="s">
        <v>1</v>
      </c>
      <c r="N296" s="173" t="s">
        <v>44</v>
      </c>
      <c r="O296" s="55"/>
      <c r="P296" s="174">
        <f t="shared" si="61"/>
        <v>0</v>
      </c>
      <c r="Q296" s="174">
        <v>2.0000000000000002E-5</v>
      </c>
      <c r="R296" s="174">
        <f t="shared" si="62"/>
        <v>4.0000000000000003E-5</v>
      </c>
      <c r="S296" s="174">
        <v>0</v>
      </c>
      <c r="T296" s="175">
        <f t="shared" si="6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76" t="s">
        <v>224</v>
      </c>
      <c r="AT296" s="176" t="s">
        <v>160</v>
      </c>
      <c r="AU296" s="176" t="s">
        <v>91</v>
      </c>
      <c r="AY296" s="14" t="s">
        <v>158</v>
      </c>
      <c r="BE296" s="177">
        <f t="shared" si="64"/>
        <v>0</v>
      </c>
      <c r="BF296" s="177">
        <f t="shared" si="65"/>
        <v>0</v>
      </c>
      <c r="BG296" s="177">
        <f t="shared" si="66"/>
        <v>0</v>
      </c>
      <c r="BH296" s="177">
        <f t="shared" si="67"/>
        <v>0</v>
      </c>
      <c r="BI296" s="177">
        <f t="shared" si="68"/>
        <v>0</v>
      </c>
      <c r="BJ296" s="14" t="s">
        <v>91</v>
      </c>
      <c r="BK296" s="177">
        <f t="shared" si="69"/>
        <v>0</v>
      </c>
      <c r="BL296" s="14" t="s">
        <v>224</v>
      </c>
      <c r="BM296" s="176" t="s">
        <v>1887</v>
      </c>
    </row>
    <row r="297" spans="1:65" s="2" customFormat="1" ht="21.75" customHeight="1">
      <c r="A297" s="29"/>
      <c r="B297" s="163"/>
      <c r="C297" s="183" t="s">
        <v>953</v>
      </c>
      <c r="D297" s="183" t="s">
        <v>424</v>
      </c>
      <c r="E297" s="184" t="s">
        <v>1888</v>
      </c>
      <c r="F297" s="185" t="s">
        <v>1889</v>
      </c>
      <c r="G297" s="186" t="s">
        <v>231</v>
      </c>
      <c r="H297" s="187">
        <v>2</v>
      </c>
      <c r="I297" s="188"/>
      <c r="J297" s="189">
        <f t="shared" si="60"/>
        <v>0</v>
      </c>
      <c r="K297" s="253"/>
      <c r="L297" s="255"/>
      <c r="M297" s="254" t="s">
        <v>1</v>
      </c>
      <c r="N297" s="193" t="s">
        <v>44</v>
      </c>
      <c r="O297" s="55"/>
      <c r="P297" s="174">
        <f t="shared" si="61"/>
        <v>0</v>
      </c>
      <c r="Q297" s="174">
        <v>4.4999999999999999E-4</v>
      </c>
      <c r="R297" s="174">
        <f t="shared" si="62"/>
        <v>8.9999999999999998E-4</v>
      </c>
      <c r="S297" s="174">
        <v>0</v>
      </c>
      <c r="T297" s="175">
        <f t="shared" si="6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76" t="s">
        <v>293</v>
      </c>
      <c r="AT297" s="176" t="s">
        <v>424</v>
      </c>
      <c r="AU297" s="176" t="s">
        <v>91</v>
      </c>
      <c r="AY297" s="14" t="s">
        <v>158</v>
      </c>
      <c r="BE297" s="177">
        <f t="shared" si="64"/>
        <v>0</v>
      </c>
      <c r="BF297" s="177">
        <f t="shared" si="65"/>
        <v>0</v>
      </c>
      <c r="BG297" s="177">
        <f t="shared" si="66"/>
        <v>0</v>
      </c>
      <c r="BH297" s="177">
        <f t="shared" si="67"/>
        <v>0</v>
      </c>
      <c r="BI297" s="177">
        <f t="shared" si="68"/>
        <v>0</v>
      </c>
      <c r="BJ297" s="14" t="s">
        <v>91</v>
      </c>
      <c r="BK297" s="177">
        <f t="shared" si="69"/>
        <v>0</v>
      </c>
      <c r="BL297" s="14" t="s">
        <v>224</v>
      </c>
      <c r="BM297" s="176" t="s">
        <v>1890</v>
      </c>
    </row>
    <row r="298" spans="1:65" s="2" customFormat="1" ht="21.75" customHeight="1">
      <c r="A298" s="29"/>
      <c r="B298" s="163"/>
      <c r="C298" s="164" t="s">
        <v>957</v>
      </c>
      <c r="D298" s="164" t="s">
        <v>160</v>
      </c>
      <c r="E298" s="165" t="s">
        <v>1891</v>
      </c>
      <c r="F298" s="166" t="s">
        <v>1892</v>
      </c>
      <c r="G298" s="167" t="s">
        <v>231</v>
      </c>
      <c r="H298" s="168">
        <v>2</v>
      </c>
      <c r="I298" s="169"/>
      <c r="J298" s="170">
        <f t="shared" si="60"/>
        <v>0</v>
      </c>
      <c r="K298" s="249"/>
      <c r="L298" s="251"/>
      <c r="M298" s="250" t="s">
        <v>1</v>
      </c>
      <c r="N298" s="173" t="s">
        <v>44</v>
      </c>
      <c r="O298" s="55"/>
      <c r="P298" s="174">
        <f t="shared" si="61"/>
        <v>0</v>
      </c>
      <c r="Q298" s="174">
        <v>1.91E-3</v>
      </c>
      <c r="R298" s="174">
        <f t="shared" si="62"/>
        <v>3.82E-3</v>
      </c>
      <c r="S298" s="174">
        <v>0</v>
      </c>
      <c r="T298" s="175">
        <f t="shared" si="6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76" t="s">
        <v>224</v>
      </c>
      <c r="AT298" s="176" t="s">
        <v>160</v>
      </c>
      <c r="AU298" s="176" t="s">
        <v>91</v>
      </c>
      <c r="AY298" s="14" t="s">
        <v>158</v>
      </c>
      <c r="BE298" s="177">
        <f t="shared" si="64"/>
        <v>0</v>
      </c>
      <c r="BF298" s="177">
        <f t="shared" si="65"/>
        <v>0</v>
      </c>
      <c r="BG298" s="177">
        <f t="shared" si="66"/>
        <v>0</v>
      </c>
      <c r="BH298" s="177">
        <f t="shared" si="67"/>
        <v>0</v>
      </c>
      <c r="BI298" s="177">
        <f t="shared" si="68"/>
        <v>0</v>
      </c>
      <c r="BJ298" s="14" t="s">
        <v>91</v>
      </c>
      <c r="BK298" s="177">
        <f t="shared" si="69"/>
        <v>0</v>
      </c>
      <c r="BL298" s="14" t="s">
        <v>224</v>
      </c>
      <c r="BM298" s="176" t="s">
        <v>1893</v>
      </c>
    </row>
    <row r="299" spans="1:65" s="2" customFormat="1" ht="16.5" customHeight="1">
      <c r="A299" s="29"/>
      <c r="B299" s="163"/>
      <c r="C299" s="183" t="s">
        <v>963</v>
      </c>
      <c r="D299" s="183" t="s">
        <v>424</v>
      </c>
      <c r="E299" s="184" t="s">
        <v>1894</v>
      </c>
      <c r="F299" s="185" t="s">
        <v>1895</v>
      </c>
      <c r="G299" s="186" t="s">
        <v>231</v>
      </c>
      <c r="H299" s="187">
        <v>2</v>
      </c>
      <c r="I299" s="188"/>
      <c r="J299" s="189">
        <f t="shared" si="60"/>
        <v>0</v>
      </c>
      <c r="K299" s="253"/>
      <c r="L299" s="255"/>
      <c r="M299" s="254" t="s">
        <v>1</v>
      </c>
      <c r="N299" s="193" t="s">
        <v>44</v>
      </c>
      <c r="O299" s="55"/>
      <c r="P299" s="174">
        <f t="shared" si="61"/>
        <v>0</v>
      </c>
      <c r="Q299" s="174">
        <v>7.5000000000000002E-4</v>
      </c>
      <c r="R299" s="174">
        <f t="shared" si="62"/>
        <v>1.5E-3</v>
      </c>
      <c r="S299" s="174">
        <v>0</v>
      </c>
      <c r="T299" s="175">
        <f t="shared" si="6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76" t="s">
        <v>293</v>
      </c>
      <c r="AT299" s="176" t="s">
        <v>424</v>
      </c>
      <c r="AU299" s="176" t="s">
        <v>91</v>
      </c>
      <c r="AY299" s="14" t="s">
        <v>158</v>
      </c>
      <c r="BE299" s="177">
        <f t="shared" si="64"/>
        <v>0</v>
      </c>
      <c r="BF299" s="177">
        <f t="shared" si="65"/>
        <v>0</v>
      </c>
      <c r="BG299" s="177">
        <f t="shared" si="66"/>
        <v>0</v>
      </c>
      <c r="BH299" s="177">
        <f t="shared" si="67"/>
        <v>0</v>
      </c>
      <c r="BI299" s="177">
        <f t="shared" si="68"/>
        <v>0</v>
      </c>
      <c r="BJ299" s="14" t="s">
        <v>91</v>
      </c>
      <c r="BK299" s="177">
        <f t="shared" si="69"/>
        <v>0</v>
      </c>
      <c r="BL299" s="14" t="s">
        <v>224</v>
      </c>
      <c r="BM299" s="176" t="s">
        <v>1896</v>
      </c>
    </row>
    <row r="300" spans="1:65" s="2" customFormat="1" ht="21.75" customHeight="1">
      <c r="A300" s="29"/>
      <c r="B300" s="163"/>
      <c r="C300" s="164" t="s">
        <v>967</v>
      </c>
      <c r="D300" s="164" t="s">
        <v>160</v>
      </c>
      <c r="E300" s="165" t="s">
        <v>1897</v>
      </c>
      <c r="F300" s="166" t="s">
        <v>1898</v>
      </c>
      <c r="G300" s="167" t="s">
        <v>231</v>
      </c>
      <c r="H300" s="168">
        <v>2</v>
      </c>
      <c r="I300" s="169"/>
      <c r="J300" s="170">
        <f t="shared" si="60"/>
        <v>0</v>
      </c>
      <c r="K300" s="249"/>
      <c r="L300" s="251"/>
      <c r="M300" s="250" t="s">
        <v>1</v>
      </c>
      <c r="N300" s="173" t="s">
        <v>44</v>
      </c>
      <c r="O300" s="55"/>
      <c r="P300" s="174">
        <f t="shared" si="61"/>
        <v>0</v>
      </c>
      <c r="Q300" s="174">
        <v>4.0000000000000003E-5</v>
      </c>
      <c r="R300" s="174">
        <f t="shared" si="62"/>
        <v>8.0000000000000007E-5</v>
      </c>
      <c r="S300" s="174">
        <v>0</v>
      </c>
      <c r="T300" s="175">
        <f t="shared" si="6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76" t="s">
        <v>224</v>
      </c>
      <c r="AT300" s="176" t="s">
        <v>160</v>
      </c>
      <c r="AU300" s="176" t="s">
        <v>91</v>
      </c>
      <c r="AY300" s="14" t="s">
        <v>158</v>
      </c>
      <c r="BE300" s="177">
        <f t="shared" si="64"/>
        <v>0</v>
      </c>
      <c r="BF300" s="177">
        <f t="shared" si="65"/>
        <v>0</v>
      </c>
      <c r="BG300" s="177">
        <f t="shared" si="66"/>
        <v>0</v>
      </c>
      <c r="BH300" s="177">
        <f t="shared" si="67"/>
        <v>0</v>
      </c>
      <c r="BI300" s="177">
        <f t="shared" si="68"/>
        <v>0</v>
      </c>
      <c r="BJ300" s="14" t="s">
        <v>91</v>
      </c>
      <c r="BK300" s="177">
        <f t="shared" si="69"/>
        <v>0</v>
      </c>
      <c r="BL300" s="14" t="s">
        <v>224</v>
      </c>
      <c r="BM300" s="176" t="s">
        <v>1899</v>
      </c>
    </row>
    <row r="301" spans="1:65" s="2" customFormat="1" ht="27" customHeight="1">
      <c r="A301" s="29"/>
      <c r="B301" s="163"/>
      <c r="C301" s="183" t="s">
        <v>971</v>
      </c>
      <c r="D301" s="183" t="s">
        <v>424</v>
      </c>
      <c r="E301" s="184" t="s">
        <v>1900</v>
      </c>
      <c r="F301" s="185" t="s">
        <v>1901</v>
      </c>
      <c r="G301" s="186" t="s">
        <v>231</v>
      </c>
      <c r="H301" s="187">
        <v>2</v>
      </c>
      <c r="I301" s="188"/>
      <c r="J301" s="189">
        <f t="shared" si="60"/>
        <v>0</v>
      </c>
      <c r="K301" s="253"/>
      <c r="L301" s="255"/>
      <c r="M301" s="254" t="s">
        <v>1</v>
      </c>
      <c r="N301" s="193" t="s">
        <v>44</v>
      </c>
      <c r="O301" s="55"/>
      <c r="P301" s="174">
        <f t="shared" si="61"/>
        <v>0</v>
      </c>
      <c r="Q301" s="174">
        <v>0</v>
      </c>
      <c r="R301" s="174">
        <f t="shared" si="62"/>
        <v>0</v>
      </c>
      <c r="S301" s="174">
        <v>0</v>
      </c>
      <c r="T301" s="175">
        <f t="shared" si="6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76" t="s">
        <v>293</v>
      </c>
      <c r="AT301" s="176" t="s">
        <v>424</v>
      </c>
      <c r="AU301" s="176" t="s">
        <v>91</v>
      </c>
      <c r="AY301" s="14" t="s">
        <v>158</v>
      </c>
      <c r="BE301" s="177">
        <f t="shared" si="64"/>
        <v>0</v>
      </c>
      <c r="BF301" s="177">
        <f t="shared" si="65"/>
        <v>0</v>
      </c>
      <c r="BG301" s="177">
        <f t="shared" si="66"/>
        <v>0</v>
      </c>
      <c r="BH301" s="177">
        <f t="shared" si="67"/>
        <v>0</v>
      </c>
      <c r="BI301" s="177">
        <f t="shared" si="68"/>
        <v>0</v>
      </c>
      <c r="BJ301" s="14" t="s">
        <v>91</v>
      </c>
      <c r="BK301" s="177">
        <f t="shared" si="69"/>
        <v>0</v>
      </c>
      <c r="BL301" s="14" t="s">
        <v>224</v>
      </c>
      <c r="BM301" s="176" t="s">
        <v>1902</v>
      </c>
    </row>
    <row r="302" spans="1:65" s="2" customFormat="1" ht="16.5" customHeight="1">
      <c r="A302" s="29"/>
      <c r="B302" s="163"/>
      <c r="C302" s="164" t="s">
        <v>975</v>
      </c>
      <c r="D302" s="164" t="s">
        <v>160</v>
      </c>
      <c r="E302" s="165" t="s">
        <v>1903</v>
      </c>
      <c r="F302" s="166" t="s">
        <v>1904</v>
      </c>
      <c r="G302" s="167" t="s">
        <v>231</v>
      </c>
      <c r="H302" s="168">
        <v>1</v>
      </c>
      <c r="I302" s="169"/>
      <c r="J302" s="170">
        <f t="shared" si="60"/>
        <v>0</v>
      </c>
      <c r="K302" s="249"/>
      <c r="L302" s="251"/>
      <c r="M302" s="250" t="s">
        <v>1</v>
      </c>
      <c r="N302" s="173" t="s">
        <v>44</v>
      </c>
      <c r="O302" s="55"/>
      <c r="P302" s="174">
        <f t="shared" si="61"/>
        <v>0</v>
      </c>
      <c r="Q302" s="174">
        <v>0</v>
      </c>
      <c r="R302" s="174">
        <f t="shared" si="62"/>
        <v>0</v>
      </c>
      <c r="S302" s="174">
        <v>0</v>
      </c>
      <c r="T302" s="175">
        <f t="shared" si="6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76" t="s">
        <v>224</v>
      </c>
      <c r="AT302" s="176" t="s">
        <v>160</v>
      </c>
      <c r="AU302" s="176" t="s">
        <v>91</v>
      </c>
      <c r="AY302" s="14" t="s">
        <v>158</v>
      </c>
      <c r="BE302" s="177">
        <f t="shared" si="64"/>
        <v>0</v>
      </c>
      <c r="BF302" s="177">
        <f t="shared" si="65"/>
        <v>0</v>
      </c>
      <c r="BG302" s="177">
        <f t="shared" si="66"/>
        <v>0</v>
      </c>
      <c r="BH302" s="177">
        <f t="shared" si="67"/>
        <v>0</v>
      </c>
      <c r="BI302" s="177">
        <f t="shared" si="68"/>
        <v>0</v>
      </c>
      <c r="BJ302" s="14" t="s">
        <v>91</v>
      </c>
      <c r="BK302" s="177">
        <f t="shared" si="69"/>
        <v>0</v>
      </c>
      <c r="BL302" s="14" t="s">
        <v>224</v>
      </c>
      <c r="BM302" s="176" t="s">
        <v>1905</v>
      </c>
    </row>
    <row r="303" spans="1:65" s="2" customFormat="1" ht="16.5" customHeight="1">
      <c r="A303" s="29"/>
      <c r="B303" s="163"/>
      <c r="C303" s="183" t="s">
        <v>981</v>
      </c>
      <c r="D303" s="183" t="s">
        <v>424</v>
      </c>
      <c r="E303" s="184" t="s">
        <v>1906</v>
      </c>
      <c r="F303" s="185" t="s">
        <v>1907</v>
      </c>
      <c r="G303" s="186" t="s">
        <v>231</v>
      </c>
      <c r="H303" s="187">
        <v>1</v>
      </c>
      <c r="I303" s="188"/>
      <c r="J303" s="189">
        <f t="shared" si="60"/>
        <v>0</v>
      </c>
      <c r="K303" s="253"/>
      <c r="L303" s="255"/>
      <c r="M303" s="254" t="s">
        <v>1</v>
      </c>
      <c r="N303" s="193" t="s">
        <v>44</v>
      </c>
      <c r="O303" s="55"/>
      <c r="P303" s="174">
        <f t="shared" si="61"/>
        <v>0</v>
      </c>
      <c r="Q303" s="174">
        <v>1.32E-3</v>
      </c>
      <c r="R303" s="174">
        <f t="shared" si="62"/>
        <v>1.32E-3</v>
      </c>
      <c r="S303" s="174">
        <v>0</v>
      </c>
      <c r="T303" s="175">
        <f t="shared" si="6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76" t="s">
        <v>293</v>
      </c>
      <c r="AT303" s="176" t="s">
        <v>424</v>
      </c>
      <c r="AU303" s="176" t="s">
        <v>91</v>
      </c>
      <c r="AY303" s="14" t="s">
        <v>158</v>
      </c>
      <c r="BE303" s="177">
        <f t="shared" si="64"/>
        <v>0</v>
      </c>
      <c r="BF303" s="177">
        <f t="shared" si="65"/>
        <v>0</v>
      </c>
      <c r="BG303" s="177">
        <f t="shared" si="66"/>
        <v>0</v>
      </c>
      <c r="BH303" s="177">
        <f t="shared" si="67"/>
        <v>0</v>
      </c>
      <c r="BI303" s="177">
        <f t="shared" si="68"/>
        <v>0</v>
      </c>
      <c r="BJ303" s="14" t="s">
        <v>91</v>
      </c>
      <c r="BK303" s="177">
        <f t="shared" si="69"/>
        <v>0</v>
      </c>
      <c r="BL303" s="14" t="s">
        <v>224</v>
      </c>
      <c r="BM303" s="176" t="s">
        <v>1908</v>
      </c>
    </row>
    <row r="304" spans="1:65" s="2" customFormat="1" ht="16.5" customHeight="1">
      <c r="A304" s="29"/>
      <c r="B304" s="163"/>
      <c r="C304" s="164" t="s">
        <v>985</v>
      </c>
      <c r="D304" s="164" t="s">
        <v>160</v>
      </c>
      <c r="E304" s="165" t="s">
        <v>1909</v>
      </c>
      <c r="F304" s="166" t="s">
        <v>1910</v>
      </c>
      <c r="G304" s="167" t="s">
        <v>1911</v>
      </c>
      <c r="H304" s="168">
        <v>1</v>
      </c>
      <c r="I304" s="169"/>
      <c r="J304" s="170">
        <f t="shared" si="60"/>
        <v>0</v>
      </c>
      <c r="K304" s="249"/>
      <c r="L304" s="251"/>
      <c r="M304" s="250" t="s">
        <v>1</v>
      </c>
      <c r="N304" s="173" t="s">
        <v>44</v>
      </c>
      <c r="O304" s="55"/>
      <c r="P304" s="174">
        <f t="shared" si="61"/>
        <v>0</v>
      </c>
      <c r="Q304" s="174">
        <v>0</v>
      </c>
      <c r="R304" s="174">
        <f t="shared" si="62"/>
        <v>0</v>
      </c>
      <c r="S304" s="174">
        <v>0</v>
      </c>
      <c r="T304" s="175">
        <f t="shared" si="6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76" t="s">
        <v>224</v>
      </c>
      <c r="AT304" s="176" t="s">
        <v>160</v>
      </c>
      <c r="AU304" s="176" t="s">
        <v>91</v>
      </c>
      <c r="AY304" s="14" t="s">
        <v>158</v>
      </c>
      <c r="BE304" s="177">
        <f t="shared" si="64"/>
        <v>0</v>
      </c>
      <c r="BF304" s="177">
        <f t="shared" si="65"/>
        <v>0</v>
      </c>
      <c r="BG304" s="177">
        <f t="shared" si="66"/>
        <v>0</v>
      </c>
      <c r="BH304" s="177">
        <f t="shared" si="67"/>
        <v>0</v>
      </c>
      <c r="BI304" s="177">
        <f t="shared" si="68"/>
        <v>0</v>
      </c>
      <c r="BJ304" s="14" t="s">
        <v>91</v>
      </c>
      <c r="BK304" s="177">
        <f t="shared" si="69"/>
        <v>0</v>
      </c>
      <c r="BL304" s="14" t="s">
        <v>224</v>
      </c>
      <c r="BM304" s="176" t="s">
        <v>1912</v>
      </c>
    </row>
    <row r="305" spans="1:65" s="2" customFormat="1" ht="16.5" customHeight="1">
      <c r="A305" s="29"/>
      <c r="B305" s="163"/>
      <c r="C305" s="164" t="s">
        <v>989</v>
      </c>
      <c r="D305" s="164" t="s">
        <v>160</v>
      </c>
      <c r="E305" s="165" t="s">
        <v>1913</v>
      </c>
      <c r="F305" s="166" t="s">
        <v>1914</v>
      </c>
      <c r="G305" s="167" t="s">
        <v>231</v>
      </c>
      <c r="H305" s="168">
        <v>99</v>
      </c>
      <c r="I305" s="169"/>
      <c r="J305" s="170">
        <f t="shared" si="60"/>
        <v>0</v>
      </c>
      <c r="K305" s="249"/>
      <c r="L305" s="251"/>
      <c r="M305" s="250" t="s">
        <v>1</v>
      </c>
      <c r="N305" s="173" t="s">
        <v>44</v>
      </c>
      <c r="O305" s="55"/>
      <c r="P305" s="174">
        <f t="shared" si="61"/>
        <v>0</v>
      </c>
      <c r="Q305" s="174">
        <v>4.4200000000000003E-3</v>
      </c>
      <c r="R305" s="174">
        <f t="shared" si="62"/>
        <v>0.43758000000000002</v>
      </c>
      <c r="S305" s="174">
        <v>0</v>
      </c>
      <c r="T305" s="175">
        <f t="shared" si="6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76" t="s">
        <v>164</v>
      </c>
      <c r="AT305" s="176" t="s">
        <v>160</v>
      </c>
      <c r="AU305" s="176" t="s">
        <v>91</v>
      </c>
      <c r="AY305" s="14" t="s">
        <v>158</v>
      </c>
      <c r="BE305" s="177">
        <f t="shared" si="64"/>
        <v>0</v>
      </c>
      <c r="BF305" s="177">
        <f t="shared" si="65"/>
        <v>0</v>
      </c>
      <c r="BG305" s="177">
        <f t="shared" si="66"/>
        <v>0</v>
      </c>
      <c r="BH305" s="177">
        <f t="shared" si="67"/>
        <v>0</v>
      </c>
      <c r="BI305" s="177">
        <f t="shared" si="68"/>
        <v>0</v>
      </c>
      <c r="BJ305" s="14" t="s">
        <v>91</v>
      </c>
      <c r="BK305" s="177">
        <f t="shared" si="69"/>
        <v>0</v>
      </c>
      <c r="BL305" s="14" t="s">
        <v>164</v>
      </c>
      <c r="BM305" s="176" t="s">
        <v>1915</v>
      </c>
    </row>
    <row r="306" spans="1:65" s="2" customFormat="1" ht="21.75" customHeight="1">
      <c r="A306" s="29"/>
      <c r="B306" s="163"/>
      <c r="C306" s="183" t="s">
        <v>995</v>
      </c>
      <c r="D306" s="183" t="s">
        <v>424</v>
      </c>
      <c r="E306" s="184" t="s">
        <v>1916</v>
      </c>
      <c r="F306" s="185" t="s">
        <v>1917</v>
      </c>
      <c r="G306" s="186" t="s">
        <v>231</v>
      </c>
      <c r="H306" s="187">
        <v>99</v>
      </c>
      <c r="I306" s="188"/>
      <c r="J306" s="189">
        <f t="shared" si="60"/>
        <v>0</v>
      </c>
      <c r="K306" s="253"/>
      <c r="L306" s="255"/>
      <c r="M306" s="254" t="s">
        <v>1</v>
      </c>
      <c r="N306" s="193" t="s">
        <v>44</v>
      </c>
      <c r="O306" s="55"/>
      <c r="P306" s="174">
        <f t="shared" si="61"/>
        <v>0</v>
      </c>
      <c r="Q306" s="174">
        <v>0</v>
      </c>
      <c r="R306" s="174">
        <f t="shared" si="62"/>
        <v>0</v>
      </c>
      <c r="S306" s="174">
        <v>0</v>
      </c>
      <c r="T306" s="175">
        <f t="shared" si="6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76" t="s">
        <v>189</v>
      </c>
      <c r="AT306" s="176" t="s">
        <v>424</v>
      </c>
      <c r="AU306" s="176" t="s">
        <v>91</v>
      </c>
      <c r="AY306" s="14" t="s">
        <v>158</v>
      </c>
      <c r="BE306" s="177">
        <f t="shared" si="64"/>
        <v>0</v>
      </c>
      <c r="BF306" s="177">
        <f t="shared" si="65"/>
        <v>0</v>
      </c>
      <c r="BG306" s="177">
        <f t="shared" si="66"/>
        <v>0</v>
      </c>
      <c r="BH306" s="177">
        <f t="shared" si="67"/>
        <v>0</v>
      </c>
      <c r="BI306" s="177">
        <f t="shared" si="68"/>
        <v>0</v>
      </c>
      <c r="BJ306" s="14" t="s">
        <v>91</v>
      </c>
      <c r="BK306" s="177">
        <f t="shared" si="69"/>
        <v>0</v>
      </c>
      <c r="BL306" s="14" t="s">
        <v>164</v>
      </c>
      <c r="BM306" s="176" t="s">
        <v>1918</v>
      </c>
    </row>
    <row r="307" spans="1:65" s="2" customFormat="1" ht="21.75" customHeight="1">
      <c r="A307" s="29"/>
      <c r="B307" s="163"/>
      <c r="C307" s="164" t="s">
        <v>999</v>
      </c>
      <c r="D307" s="164" t="s">
        <v>160</v>
      </c>
      <c r="E307" s="165" t="s">
        <v>1919</v>
      </c>
      <c r="F307" s="166" t="s">
        <v>1920</v>
      </c>
      <c r="G307" s="167" t="s">
        <v>251</v>
      </c>
      <c r="H307" s="168">
        <v>198</v>
      </c>
      <c r="I307" s="169"/>
      <c r="J307" s="170">
        <f t="shared" si="60"/>
        <v>0</v>
      </c>
      <c r="K307" s="249"/>
      <c r="L307" s="251"/>
      <c r="M307" s="250" t="s">
        <v>1</v>
      </c>
      <c r="N307" s="173" t="s">
        <v>44</v>
      </c>
      <c r="O307" s="55"/>
      <c r="P307" s="174">
        <f t="shared" si="61"/>
        <v>0</v>
      </c>
      <c r="Q307" s="174">
        <v>1.018E-2</v>
      </c>
      <c r="R307" s="174">
        <f t="shared" si="62"/>
        <v>2.0156399999999999</v>
      </c>
      <c r="S307" s="174">
        <v>0</v>
      </c>
      <c r="T307" s="175">
        <f t="shared" si="6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76" t="s">
        <v>224</v>
      </c>
      <c r="AT307" s="176" t="s">
        <v>160</v>
      </c>
      <c r="AU307" s="176" t="s">
        <v>91</v>
      </c>
      <c r="AY307" s="14" t="s">
        <v>158</v>
      </c>
      <c r="BE307" s="177">
        <f t="shared" si="64"/>
        <v>0</v>
      </c>
      <c r="BF307" s="177">
        <f t="shared" si="65"/>
        <v>0</v>
      </c>
      <c r="BG307" s="177">
        <f t="shared" si="66"/>
        <v>0</v>
      </c>
      <c r="BH307" s="177">
        <f t="shared" si="67"/>
        <v>0</v>
      </c>
      <c r="BI307" s="177">
        <f t="shared" si="68"/>
        <v>0</v>
      </c>
      <c r="BJ307" s="14" t="s">
        <v>91</v>
      </c>
      <c r="BK307" s="177">
        <f t="shared" si="69"/>
        <v>0</v>
      </c>
      <c r="BL307" s="14" t="s">
        <v>224</v>
      </c>
      <c r="BM307" s="176" t="s">
        <v>1921</v>
      </c>
    </row>
    <row r="308" spans="1:65" s="2" customFormat="1" ht="21.75" customHeight="1">
      <c r="A308" s="29"/>
      <c r="B308" s="163"/>
      <c r="C308" s="164" t="s">
        <v>1003</v>
      </c>
      <c r="D308" s="164" t="s">
        <v>160</v>
      </c>
      <c r="E308" s="165" t="s">
        <v>1922</v>
      </c>
      <c r="F308" s="166" t="s">
        <v>1923</v>
      </c>
      <c r="G308" s="167" t="s">
        <v>251</v>
      </c>
      <c r="H308" s="168">
        <v>198</v>
      </c>
      <c r="I308" s="169"/>
      <c r="J308" s="170">
        <f t="shared" si="60"/>
        <v>0</v>
      </c>
      <c r="K308" s="249"/>
      <c r="L308" s="251"/>
      <c r="M308" s="250" t="s">
        <v>1</v>
      </c>
      <c r="N308" s="173" t="s">
        <v>44</v>
      </c>
      <c r="O308" s="55"/>
      <c r="P308" s="174">
        <f t="shared" si="61"/>
        <v>0</v>
      </c>
      <c r="Q308" s="174">
        <v>3.601E-2</v>
      </c>
      <c r="R308" s="174">
        <f t="shared" si="62"/>
        <v>7.1299799999999998</v>
      </c>
      <c r="S308" s="174">
        <v>0</v>
      </c>
      <c r="T308" s="175">
        <f t="shared" si="6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76" t="s">
        <v>224</v>
      </c>
      <c r="AT308" s="176" t="s">
        <v>160</v>
      </c>
      <c r="AU308" s="176" t="s">
        <v>91</v>
      </c>
      <c r="AY308" s="14" t="s">
        <v>158</v>
      </c>
      <c r="BE308" s="177">
        <f t="shared" si="64"/>
        <v>0</v>
      </c>
      <c r="BF308" s="177">
        <f t="shared" si="65"/>
        <v>0</v>
      </c>
      <c r="BG308" s="177">
        <f t="shared" si="66"/>
        <v>0</v>
      </c>
      <c r="BH308" s="177">
        <f t="shared" si="67"/>
        <v>0</v>
      </c>
      <c r="BI308" s="177">
        <f t="shared" si="68"/>
        <v>0</v>
      </c>
      <c r="BJ308" s="14" t="s">
        <v>91</v>
      </c>
      <c r="BK308" s="177">
        <f t="shared" si="69"/>
        <v>0</v>
      </c>
      <c r="BL308" s="14" t="s">
        <v>224</v>
      </c>
      <c r="BM308" s="176" t="s">
        <v>1924</v>
      </c>
    </row>
    <row r="309" spans="1:65" s="2" customFormat="1" ht="21.75" customHeight="1">
      <c r="A309" s="29"/>
      <c r="B309" s="163"/>
      <c r="C309" s="164" t="s">
        <v>1007</v>
      </c>
      <c r="D309" s="164" t="s">
        <v>160</v>
      </c>
      <c r="E309" s="165" t="s">
        <v>1925</v>
      </c>
      <c r="F309" s="166" t="s">
        <v>1926</v>
      </c>
      <c r="G309" s="167" t="s">
        <v>764</v>
      </c>
      <c r="H309" s="198"/>
      <c r="I309" s="169"/>
      <c r="J309" s="170">
        <f t="shared" si="60"/>
        <v>0</v>
      </c>
      <c r="K309" s="249"/>
      <c r="L309" s="251"/>
      <c r="M309" s="250" t="s">
        <v>1</v>
      </c>
      <c r="N309" s="173" t="s">
        <v>44</v>
      </c>
      <c r="O309" s="55"/>
      <c r="P309" s="174">
        <f t="shared" si="61"/>
        <v>0</v>
      </c>
      <c r="Q309" s="174">
        <v>0</v>
      </c>
      <c r="R309" s="174">
        <f t="shared" si="62"/>
        <v>0</v>
      </c>
      <c r="S309" s="174">
        <v>0</v>
      </c>
      <c r="T309" s="175">
        <f t="shared" si="6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76" t="s">
        <v>224</v>
      </c>
      <c r="AT309" s="176" t="s">
        <v>160</v>
      </c>
      <c r="AU309" s="176" t="s">
        <v>91</v>
      </c>
      <c r="AY309" s="14" t="s">
        <v>158</v>
      </c>
      <c r="BE309" s="177">
        <f t="shared" si="64"/>
        <v>0</v>
      </c>
      <c r="BF309" s="177">
        <f t="shared" si="65"/>
        <v>0</v>
      </c>
      <c r="BG309" s="177">
        <f t="shared" si="66"/>
        <v>0</v>
      </c>
      <c r="BH309" s="177">
        <f t="shared" si="67"/>
        <v>0</v>
      </c>
      <c r="BI309" s="177">
        <f t="shared" si="68"/>
        <v>0</v>
      </c>
      <c r="BJ309" s="14" t="s">
        <v>91</v>
      </c>
      <c r="BK309" s="177">
        <f t="shared" si="69"/>
        <v>0</v>
      </c>
      <c r="BL309" s="14" t="s">
        <v>224</v>
      </c>
      <c r="BM309" s="176" t="s">
        <v>1927</v>
      </c>
    </row>
    <row r="310" spans="1:65" s="12" customFormat="1" ht="22.9" customHeight="1">
      <c r="B310" s="150"/>
      <c r="D310" s="151" t="s">
        <v>77</v>
      </c>
      <c r="E310" s="161" t="s">
        <v>1090</v>
      </c>
      <c r="F310" s="161" t="s">
        <v>1834</v>
      </c>
      <c r="I310" s="153"/>
      <c r="J310" s="162">
        <f>BK310</f>
        <v>0</v>
      </c>
      <c r="L310" s="150"/>
      <c r="M310" s="155"/>
      <c r="N310" s="156"/>
      <c r="O310" s="156"/>
      <c r="P310" s="157">
        <f>SUM(P311:P365)</f>
        <v>0</v>
      </c>
      <c r="Q310" s="156"/>
      <c r="R310" s="157">
        <f>SUM(R311:R365)</f>
        <v>0.61761261999999995</v>
      </c>
      <c r="S310" s="156"/>
      <c r="T310" s="158">
        <f>SUM(T311:T365)</f>
        <v>0.67125999999999997</v>
      </c>
      <c r="AR310" s="151" t="s">
        <v>91</v>
      </c>
      <c r="AT310" s="159" t="s">
        <v>77</v>
      </c>
      <c r="AU310" s="159" t="s">
        <v>85</v>
      </c>
      <c r="AY310" s="151" t="s">
        <v>158</v>
      </c>
      <c r="BK310" s="160">
        <f>SUM(BK311:BK365)</f>
        <v>0</v>
      </c>
    </row>
    <row r="311" spans="1:65" s="2" customFormat="1" ht="21.75" customHeight="1">
      <c r="A311" s="29"/>
      <c r="B311" s="163"/>
      <c r="C311" s="164" t="s">
        <v>1013</v>
      </c>
      <c r="D311" s="164" t="s">
        <v>160</v>
      </c>
      <c r="E311" s="165" t="s">
        <v>1928</v>
      </c>
      <c r="F311" s="166" t="s">
        <v>1929</v>
      </c>
      <c r="G311" s="167" t="s">
        <v>413</v>
      </c>
      <c r="H311" s="168">
        <v>12</v>
      </c>
      <c r="I311" s="169"/>
      <c r="J311" s="170">
        <f t="shared" ref="J311:J342" si="70">ROUND(I311*H311,2)</f>
        <v>0</v>
      </c>
      <c r="K311" s="249"/>
      <c r="L311" s="251"/>
      <c r="M311" s="250" t="s">
        <v>1</v>
      </c>
      <c r="N311" s="173" t="s">
        <v>44</v>
      </c>
      <c r="O311" s="55"/>
      <c r="P311" s="174">
        <f t="shared" ref="P311:P342" si="71">O311*H311</f>
        <v>0</v>
      </c>
      <c r="Q311" s="174">
        <v>0</v>
      </c>
      <c r="R311" s="174">
        <f t="shared" ref="R311:R342" si="72">Q311*H311</f>
        <v>0</v>
      </c>
      <c r="S311" s="174">
        <v>1.933E-2</v>
      </c>
      <c r="T311" s="175">
        <f t="shared" ref="T311:T342" si="73">S311*H311</f>
        <v>0.23196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76" t="s">
        <v>224</v>
      </c>
      <c r="AT311" s="176" t="s">
        <v>160</v>
      </c>
      <c r="AU311" s="176" t="s">
        <v>91</v>
      </c>
      <c r="AY311" s="14" t="s">
        <v>158</v>
      </c>
      <c r="BE311" s="177">
        <f t="shared" ref="BE311:BE342" si="74">IF(N311="základná",J311,0)</f>
        <v>0</v>
      </c>
      <c r="BF311" s="177">
        <f t="shared" ref="BF311:BF342" si="75">IF(N311="znížená",J311,0)</f>
        <v>0</v>
      </c>
      <c r="BG311" s="177">
        <f t="shared" ref="BG311:BG342" si="76">IF(N311="zákl. prenesená",J311,0)</f>
        <v>0</v>
      </c>
      <c r="BH311" s="177">
        <f t="shared" ref="BH311:BH342" si="77">IF(N311="zníž. prenesená",J311,0)</f>
        <v>0</v>
      </c>
      <c r="BI311" s="177">
        <f t="shared" ref="BI311:BI342" si="78">IF(N311="nulová",J311,0)</f>
        <v>0</v>
      </c>
      <c r="BJ311" s="14" t="s">
        <v>91</v>
      </c>
      <c r="BK311" s="177">
        <f t="shared" ref="BK311:BK342" si="79">ROUND(I311*H311,2)</f>
        <v>0</v>
      </c>
      <c r="BL311" s="14" t="s">
        <v>224</v>
      </c>
      <c r="BM311" s="176" t="s">
        <v>1930</v>
      </c>
    </row>
    <row r="312" spans="1:65" s="2" customFormat="1" ht="16.5" customHeight="1">
      <c r="A312" s="29"/>
      <c r="B312" s="163"/>
      <c r="C312" s="164" t="s">
        <v>1017</v>
      </c>
      <c r="D312" s="164" t="s">
        <v>160</v>
      </c>
      <c r="E312" s="165" t="s">
        <v>1931</v>
      </c>
      <c r="F312" s="166" t="s">
        <v>1932</v>
      </c>
      <c r="G312" s="167" t="s">
        <v>231</v>
      </c>
      <c r="H312" s="168">
        <v>11</v>
      </c>
      <c r="I312" s="169"/>
      <c r="J312" s="170">
        <f t="shared" si="70"/>
        <v>0</v>
      </c>
      <c r="K312" s="249"/>
      <c r="L312" s="251"/>
      <c r="M312" s="250" t="s">
        <v>1</v>
      </c>
      <c r="N312" s="173" t="s">
        <v>44</v>
      </c>
      <c r="O312" s="55"/>
      <c r="P312" s="174">
        <f t="shared" si="71"/>
        <v>0</v>
      </c>
      <c r="Q312" s="174">
        <v>7.1699999999999997E-4</v>
      </c>
      <c r="R312" s="174">
        <f t="shared" si="72"/>
        <v>7.8869999999999999E-3</v>
      </c>
      <c r="S312" s="174">
        <v>0</v>
      </c>
      <c r="T312" s="175">
        <f t="shared" si="7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76" t="s">
        <v>224</v>
      </c>
      <c r="AT312" s="176" t="s">
        <v>160</v>
      </c>
      <c r="AU312" s="176" t="s">
        <v>91</v>
      </c>
      <c r="AY312" s="14" t="s">
        <v>158</v>
      </c>
      <c r="BE312" s="177">
        <f t="shared" si="74"/>
        <v>0</v>
      </c>
      <c r="BF312" s="177">
        <f t="shared" si="75"/>
        <v>0</v>
      </c>
      <c r="BG312" s="177">
        <f t="shared" si="76"/>
        <v>0</v>
      </c>
      <c r="BH312" s="177">
        <f t="shared" si="77"/>
        <v>0</v>
      </c>
      <c r="BI312" s="177">
        <f t="shared" si="78"/>
        <v>0</v>
      </c>
      <c r="BJ312" s="14" t="s">
        <v>91</v>
      </c>
      <c r="BK312" s="177">
        <f t="shared" si="79"/>
        <v>0</v>
      </c>
      <c r="BL312" s="14" t="s">
        <v>224</v>
      </c>
      <c r="BM312" s="176" t="s">
        <v>1933</v>
      </c>
    </row>
    <row r="313" spans="1:65" s="2" customFormat="1" ht="16.5" customHeight="1">
      <c r="A313" s="29"/>
      <c r="B313" s="163"/>
      <c r="C313" s="183" t="s">
        <v>1021</v>
      </c>
      <c r="D313" s="183" t="s">
        <v>424</v>
      </c>
      <c r="E313" s="184" t="s">
        <v>1934</v>
      </c>
      <c r="F313" s="185" t="s">
        <v>1935</v>
      </c>
      <c r="G313" s="186" t="s">
        <v>231</v>
      </c>
      <c r="H313" s="187">
        <v>10</v>
      </c>
      <c r="I313" s="188"/>
      <c r="J313" s="189">
        <f t="shared" si="70"/>
        <v>0</v>
      </c>
      <c r="K313" s="253"/>
      <c r="L313" s="255"/>
      <c r="M313" s="254" t="s">
        <v>1</v>
      </c>
      <c r="N313" s="193" t="s">
        <v>44</v>
      </c>
      <c r="O313" s="55"/>
      <c r="P313" s="174">
        <f t="shared" si="71"/>
        <v>0</v>
      </c>
      <c r="Q313" s="174">
        <v>1.6500000000000001E-2</v>
      </c>
      <c r="R313" s="174">
        <f t="shared" si="72"/>
        <v>0.16500000000000001</v>
      </c>
      <c r="S313" s="174">
        <v>0</v>
      </c>
      <c r="T313" s="175">
        <f t="shared" si="7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76" t="s">
        <v>293</v>
      </c>
      <c r="AT313" s="176" t="s">
        <v>424</v>
      </c>
      <c r="AU313" s="176" t="s">
        <v>91</v>
      </c>
      <c r="AY313" s="14" t="s">
        <v>158</v>
      </c>
      <c r="BE313" s="177">
        <f t="shared" si="74"/>
        <v>0</v>
      </c>
      <c r="BF313" s="177">
        <f t="shared" si="75"/>
        <v>0</v>
      </c>
      <c r="BG313" s="177">
        <f t="shared" si="76"/>
        <v>0</v>
      </c>
      <c r="BH313" s="177">
        <f t="shared" si="77"/>
        <v>0</v>
      </c>
      <c r="BI313" s="177">
        <f t="shared" si="78"/>
        <v>0</v>
      </c>
      <c r="BJ313" s="14" t="s">
        <v>91</v>
      </c>
      <c r="BK313" s="177">
        <f t="shared" si="79"/>
        <v>0</v>
      </c>
      <c r="BL313" s="14" t="s">
        <v>224</v>
      </c>
      <c r="BM313" s="176" t="s">
        <v>1936</v>
      </c>
    </row>
    <row r="314" spans="1:65" s="2" customFormat="1" ht="21.75" customHeight="1">
      <c r="A314" s="29"/>
      <c r="B314" s="163"/>
      <c r="C314" s="183" t="s">
        <v>1027</v>
      </c>
      <c r="D314" s="183" t="s">
        <v>424</v>
      </c>
      <c r="E314" s="184" t="s">
        <v>1937</v>
      </c>
      <c r="F314" s="185" t="s">
        <v>1938</v>
      </c>
      <c r="G314" s="186" t="s">
        <v>231</v>
      </c>
      <c r="H314" s="187">
        <v>1</v>
      </c>
      <c r="I314" s="188"/>
      <c r="J314" s="189">
        <f t="shared" si="70"/>
        <v>0</v>
      </c>
      <c r="K314" s="253"/>
      <c r="L314" s="255"/>
      <c r="M314" s="254" t="s">
        <v>1</v>
      </c>
      <c r="N314" s="193" t="s">
        <v>44</v>
      </c>
      <c r="O314" s="55"/>
      <c r="P314" s="174">
        <f t="shared" si="71"/>
        <v>0</v>
      </c>
      <c r="Q314" s="174">
        <v>0</v>
      </c>
      <c r="R314" s="174">
        <f t="shared" si="72"/>
        <v>0</v>
      </c>
      <c r="S314" s="174">
        <v>0</v>
      </c>
      <c r="T314" s="175">
        <f t="shared" si="7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76" t="s">
        <v>293</v>
      </c>
      <c r="AT314" s="176" t="s">
        <v>424</v>
      </c>
      <c r="AU314" s="176" t="s">
        <v>91</v>
      </c>
      <c r="AY314" s="14" t="s">
        <v>158</v>
      </c>
      <c r="BE314" s="177">
        <f t="shared" si="74"/>
        <v>0</v>
      </c>
      <c r="BF314" s="177">
        <f t="shared" si="75"/>
        <v>0</v>
      </c>
      <c r="BG314" s="177">
        <f t="shared" si="76"/>
        <v>0</v>
      </c>
      <c r="BH314" s="177">
        <f t="shared" si="77"/>
        <v>0</v>
      </c>
      <c r="BI314" s="177">
        <f t="shared" si="78"/>
        <v>0</v>
      </c>
      <c r="BJ314" s="14" t="s">
        <v>91</v>
      </c>
      <c r="BK314" s="177">
        <f t="shared" si="79"/>
        <v>0</v>
      </c>
      <c r="BL314" s="14" t="s">
        <v>224</v>
      </c>
      <c r="BM314" s="176" t="s">
        <v>1939</v>
      </c>
    </row>
    <row r="315" spans="1:65" s="2" customFormat="1" ht="33" customHeight="1">
      <c r="A315" s="29"/>
      <c r="B315" s="163"/>
      <c r="C315" s="164" t="s">
        <v>1940</v>
      </c>
      <c r="D315" s="164" t="s">
        <v>160</v>
      </c>
      <c r="E315" s="165" t="s">
        <v>1941</v>
      </c>
      <c r="F315" s="166" t="s">
        <v>2557</v>
      </c>
      <c r="G315" s="167" t="s">
        <v>413</v>
      </c>
      <c r="H315" s="168">
        <v>11</v>
      </c>
      <c r="I315" s="169"/>
      <c r="J315" s="170">
        <f t="shared" si="70"/>
        <v>0</v>
      </c>
      <c r="K315" s="249"/>
      <c r="L315" s="251"/>
      <c r="M315" s="250" t="s">
        <v>1</v>
      </c>
      <c r="N315" s="173" t="s">
        <v>44</v>
      </c>
      <c r="O315" s="55"/>
      <c r="P315" s="174">
        <f t="shared" si="71"/>
        <v>0</v>
      </c>
      <c r="Q315" s="174">
        <v>0</v>
      </c>
      <c r="R315" s="174">
        <f t="shared" si="72"/>
        <v>0</v>
      </c>
      <c r="S315" s="174">
        <v>0</v>
      </c>
      <c r="T315" s="175">
        <f t="shared" si="7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76" t="s">
        <v>224</v>
      </c>
      <c r="AT315" s="176" t="s">
        <v>160</v>
      </c>
      <c r="AU315" s="176" t="s">
        <v>91</v>
      </c>
      <c r="AY315" s="14" t="s">
        <v>158</v>
      </c>
      <c r="BE315" s="177">
        <f t="shared" si="74"/>
        <v>0</v>
      </c>
      <c r="BF315" s="177">
        <f t="shared" si="75"/>
        <v>0</v>
      </c>
      <c r="BG315" s="177">
        <f t="shared" si="76"/>
        <v>0</v>
      </c>
      <c r="BH315" s="177">
        <f t="shared" si="77"/>
        <v>0</v>
      </c>
      <c r="BI315" s="177">
        <f t="shared" si="78"/>
        <v>0</v>
      </c>
      <c r="BJ315" s="14" t="s">
        <v>91</v>
      </c>
      <c r="BK315" s="177">
        <f t="shared" si="79"/>
        <v>0</v>
      </c>
      <c r="BL315" s="14" t="s">
        <v>224</v>
      </c>
      <c r="BM315" s="176" t="s">
        <v>1942</v>
      </c>
    </row>
    <row r="316" spans="1:65" s="2" customFormat="1" ht="16.5" customHeight="1">
      <c r="A316" s="29"/>
      <c r="B316" s="163"/>
      <c r="C316" s="183" t="s">
        <v>1943</v>
      </c>
      <c r="D316" s="183" t="s">
        <v>424</v>
      </c>
      <c r="E316" s="184" t="s">
        <v>1944</v>
      </c>
      <c r="F316" s="185" t="s">
        <v>1945</v>
      </c>
      <c r="G316" s="186" t="s">
        <v>231</v>
      </c>
      <c r="H316" s="187">
        <v>10</v>
      </c>
      <c r="I316" s="188"/>
      <c r="J316" s="189">
        <f t="shared" si="70"/>
        <v>0</v>
      </c>
      <c r="K316" s="253"/>
      <c r="L316" s="255"/>
      <c r="M316" s="254" t="s">
        <v>1</v>
      </c>
      <c r="N316" s="193" t="s">
        <v>44</v>
      </c>
      <c r="O316" s="55"/>
      <c r="P316" s="174">
        <f t="shared" si="71"/>
        <v>0</v>
      </c>
      <c r="Q316" s="174">
        <v>0</v>
      </c>
      <c r="R316" s="174">
        <f t="shared" si="72"/>
        <v>0</v>
      </c>
      <c r="S316" s="174">
        <v>0</v>
      </c>
      <c r="T316" s="175">
        <f t="shared" si="73"/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76" t="s">
        <v>293</v>
      </c>
      <c r="AT316" s="176" t="s">
        <v>424</v>
      </c>
      <c r="AU316" s="176" t="s">
        <v>91</v>
      </c>
      <c r="AY316" s="14" t="s">
        <v>158</v>
      </c>
      <c r="BE316" s="177">
        <f t="shared" si="74"/>
        <v>0</v>
      </c>
      <c r="BF316" s="177">
        <f t="shared" si="75"/>
        <v>0</v>
      </c>
      <c r="BG316" s="177">
        <f t="shared" si="76"/>
        <v>0</v>
      </c>
      <c r="BH316" s="177">
        <f t="shared" si="77"/>
        <v>0</v>
      </c>
      <c r="BI316" s="177">
        <f t="shared" si="78"/>
        <v>0</v>
      </c>
      <c r="BJ316" s="14" t="s">
        <v>91</v>
      </c>
      <c r="BK316" s="177">
        <f t="shared" si="79"/>
        <v>0</v>
      </c>
      <c r="BL316" s="14" t="s">
        <v>224</v>
      </c>
      <c r="BM316" s="176" t="s">
        <v>1946</v>
      </c>
    </row>
    <row r="317" spans="1:65" s="2" customFormat="1" ht="21.75" customHeight="1">
      <c r="A317" s="29"/>
      <c r="B317" s="163"/>
      <c r="C317" s="183" t="s">
        <v>1947</v>
      </c>
      <c r="D317" s="183" t="s">
        <v>424</v>
      </c>
      <c r="E317" s="184" t="s">
        <v>1948</v>
      </c>
      <c r="F317" s="185" t="s">
        <v>1949</v>
      </c>
      <c r="G317" s="186" t="s">
        <v>231</v>
      </c>
      <c r="H317" s="187">
        <v>1</v>
      </c>
      <c r="I317" s="188"/>
      <c r="J317" s="189">
        <f t="shared" si="70"/>
        <v>0</v>
      </c>
      <c r="K317" s="253"/>
      <c r="L317" s="255"/>
      <c r="M317" s="254" t="s">
        <v>1</v>
      </c>
      <c r="N317" s="193" t="s">
        <v>44</v>
      </c>
      <c r="O317" s="55"/>
      <c r="P317" s="174">
        <f t="shared" si="71"/>
        <v>0</v>
      </c>
      <c r="Q317" s="174">
        <v>0</v>
      </c>
      <c r="R317" s="174">
        <f t="shared" si="72"/>
        <v>0</v>
      </c>
      <c r="S317" s="174">
        <v>0</v>
      </c>
      <c r="T317" s="175">
        <f t="shared" si="73"/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76" t="s">
        <v>293</v>
      </c>
      <c r="AT317" s="176" t="s">
        <v>424</v>
      </c>
      <c r="AU317" s="176" t="s">
        <v>91</v>
      </c>
      <c r="AY317" s="14" t="s">
        <v>158</v>
      </c>
      <c r="BE317" s="177">
        <f t="shared" si="74"/>
        <v>0</v>
      </c>
      <c r="BF317" s="177">
        <f t="shared" si="75"/>
        <v>0</v>
      </c>
      <c r="BG317" s="177">
        <f t="shared" si="76"/>
        <v>0</v>
      </c>
      <c r="BH317" s="177">
        <f t="shared" si="77"/>
        <v>0</v>
      </c>
      <c r="BI317" s="177">
        <f t="shared" si="78"/>
        <v>0</v>
      </c>
      <c r="BJ317" s="14" t="s">
        <v>91</v>
      </c>
      <c r="BK317" s="177">
        <f t="shared" si="79"/>
        <v>0</v>
      </c>
      <c r="BL317" s="14" t="s">
        <v>224</v>
      </c>
      <c r="BM317" s="176" t="s">
        <v>1950</v>
      </c>
    </row>
    <row r="318" spans="1:65" s="2" customFormat="1" ht="16.5" customHeight="1">
      <c r="A318" s="29"/>
      <c r="B318" s="163"/>
      <c r="C318" s="164" t="s">
        <v>1951</v>
      </c>
      <c r="D318" s="164" t="s">
        <v>160</v>
      </c>
      <c r="E318" s="165" t="s">
        <v>1952</v>
      </c>
      <c r="F318" s="166" t="s">
        <v>1953</v>
      </c>
      <c r="G318" s="167" t="s">
        <v>413</v>
      </c>
      <c r="H318" s="168">
        <v>8</v>
      </c>
      <c r="I318" s="169"/>
      <c r="J318" s="170">
        <f t="shared" si="70"/>
        <v>0</v>
      </c>
      <c r="K318" s="249"/>
      <c r="L318" s="251"/>
      <c r="M318" s="250" t="s">
        <v>1</v>
      </c>
      <c r="N318" s="173" t="s">
        <v>44</v>
      </c>
      <c r="O318" s="55"/>
      <c r="P318" s="174">
        <f t="shared" si="71"/>
        <v>0</v>
      </c>
      <c r="Q318" s="174">
        <v>3.5500000000000002E-3</v>
      </c>
      <c r="R318" s="174">
        <f t="shared" si="72"/>
        <v>2.8400000000000002E-2</v>
      </c>
      <c r="S318" s="174">
        <v>0</v>
      </c>
      <c r="T318" s="175">
        <f t="shared" si="7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76" t="s">
        <v>224</v>
      </c>
      <c r="AT318" s="176" t="s">
        <v>160</v>
      </c>
      <c r="AU318" s="176" t="s">
        <v>91</v>
      </c>
      <c r="AY318" s="14" t="s">
        <v>158</v>
      </c>
      <c r="BE318" s="177">
        <f t="shared" si="74"/>
        <v>0</v>
      </c>
      <c r="BF318" s="177">
        <f t="shared" si="75"/>
        <v>0</v>
      </c>
      <c r="BG318" s="177">
        <f t="shared" si="76"/>
        <v>0</v>
      </c>
      <c r="BH318" s="177">
        <f t="shared" si="77"/>
        <v>0</v>
      </c>
      <c r="BI318" s="177">
        <f t="shared" si="78"/>
        <v>0</v>
      </c>
      <c r="BJ318" s="14" t="s">
        <v>91</v>
      </c>
      <c r="BK318" s="177">
        <f t="shared" si="79"/>
        <v>0</v>
      </c>
      <c r="BL318" s="14" t="s">
        <v>224</v>
      </c>
      <c r="BM318" s="176" t="s">
        <v>1954</v>
      </c>
    </row>
    <row r="319" spans="1:65" s="2" customFormat="1" ht="33" customHeight="1">
      <c r="A319" s="29"/>
      <c r="B319" s="163"/>
      <c r="C319" s="183" t="s">
        <v>1955</v>
      </c>
      <c r="D319" s="183" t="s">
        <v>424</v>
      </c>
      <c r="E319" s="184" t="s">
        <v>1956</v>
      </c>
      <c r="F319" s="185" t="s">
        <v>1957</v>
      </c>
      <c r="G319" s="186" t="s">
        <v>231</v>
      </c>
      <c r="H319" s="187">
        <v>8</v>
      </c>
      <c r="I319" s="188"/>
      <c r="J319" s="189">
        <f t="shared" si="70"/>
        <v>0</v>
      </c>
      <c r="K319" s="253"/>
      <c r="L319" s="255"/>
      <c r="M319" s="254" t="s">
        <v>1</v>
      </c>
      <c r="N319" s="193" t="s">
        <v>44</v>
      </c>
      <c r="O319" s="55"/>
      <c r="P319" s="174">
        <f t="shared" si="71"/>
        <v>0</v>
      </c>
      <c r="Q319" s="174">
        <v>9.4999999999999998E-3</v>
      </c>
      <c r="R319" s="174">
        <f t="shared" si="72"/>
        <v>7.5999999999999998E-2</v>
      </c>
      <c r="S319" s="174">
        <v>0</v>
      </c>
      <c r="T319" s="175">
        <f t="shared" si="7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76" t="s">
        <v>293</v>
      </c>
      <c r="AT319" s="176" t="s">
        <v>424</v>
      </c>
      <c r="AU319" s="176" t="s">
        <v>91</v>
      </c>
      <c r="AY319" s="14" t="s">
        <v>158</v>
      </c>
      <c r="BE319" s="177">
        <f t="shared" si="74"/>
        <v>0</v>
      </c>
      <c r="BF319" s="177">
        <f t="shared" si="75"/>
        <v>0</v>
      </c>
      <c r="BG319" s="177">
        <f t="shared" si="76"/>
        <v>0</v>
      </c>
      <c r="BH319" s="177">
        <f t="shared" si="77"/>
        <v>0</v>
      </c>
      <c r="BI319" s="177">
        <f t="shared" si="78"/>
        <v>0</v>
      </c>
      <c r="BJ319" s="14" t="s">
        <v>91</v>
      </c>
      <c r="BK319" s="177">
        <f t="shared" si="79"/>
        <v>0</v>
      </c>
      <c r="BL319" s="14" t="s">
        <v>224</v>
      </c>
      <c r="BM319" s="176" t="s">
        <v>1958</v>
      </c>
    </row>
    <row r="320" spans="1:65" s="2" customFormat="1" ht="33" customHeight="1">
      <c r="A320" s="29"/>
      <c r="B320" s="163"/>
      <c r="C320" s="164" t="s">
        <v>1959</v>
      </c>
      <c r="D320" s="164" t="s">
        <v>160</v>
      </c>
      <c r="E320" s="165" t="s">
        <v>1960</v>
      </c>
      <c r="F320" s="166" t="s">
        <v>2558</v>
      </c>
      <c r="G320" s="167" t="s">
        <v>413</v>
      </c>
      <c r="H320" s="168">
        <v>8</v>
      </c>
      <c r="I320" s="169"/>
      <c r="J320" s="170">
        <f t="shared" si="70"/>
        <v>0</v>
      </c>
      <c r="K320" s="249"/>
      <c r="L320" s="251"/>
      <c r="M320" s="250" t="s">
        <v>1</v>
      </c>
      <c r="N320" s="173" t="s">
        <v>44</v>
      </c>
      <c r="O320" s="55"/>
      <c r="P320" s="174">
        <f t="shared" si="71"/>
        <v>0</v>
      </c>
      <c r="Q320" s="174">
        <v>0</v>
      </c>
      <c r="R320" s="174">
        <f t="shared" si="72"/>
        <v>0</v>
      </c>
      <c r="S320" s="174">
        <v>0</v>
      </c>
      <c r="T320" s="175">
        <f t="shared" si="73"/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76" t="s">
        <v>224</v>
      </c>
      <c r="AT320" s="176" t="s">
        <v>160</v>
      </c>
      <c r="AU320" s="176" t="s">
        <v>91</v>
      </c>
      <c r="AY320" s="14" t="s">
        <v>158</v>
      </c>
      <c r="BE320" s="177">
        <f t="shared" si="74"/>
        <v>0</v>
      </c>
      <c r="BF320" s="177">
        <f t="shared" si="75"/>
        <v>0</v>
      </c>
      <c r="BG320" s="177">
        <f t="shared" si="76"/>
        <v>0</v>
      </c>
      <c r="BH320" s="177">
        <f t="shared" si="77"/>
        <v>0</v>
      </c>
      <c r="BI320" s="177">
        <f t="shared" si="78"/>
        <v>0</v>
      </c>
      <c r="BJ320" s="14" t="s">
        <v>91</v>
      </c>
      <c r="BK320" s="177">
        <f t="shared" si="79"/>
        <v>0</v>
      </c>
      <c r="BL320" s="14" t="s">
        <v>224</v>
      </c>
      <c r="BM320" s="176" t="s">
        <v>1961</v>
      </c>
    </row>
    <row r="321" spans="1:65" s="2" customFormat="1" ht="16.5" customHeight="1">
      <c r="A321" s="29"/>
      <c r="B321" s="163"/>
      <c r="C321" s="183" t="s">
        <v>1962</v>
      </c>
      <c r="D321" s="183" t="s">
        <v>424</v>
      </c>
      <c r="E321" s="184" t="s">
        <v>1963</v>
      </c>
      <c r="F321" s="185" t="s">
        <v>1964</v>
      </c>
      <c r="G321" s="186" t="s">
        <v>231</v>
      </c>
      <c r="H321" s="187">
        <v>8</v>
      </c>
      <c r="I321" s="188"/>
      <c r="J321" s="189">
        <f t="shared" si="70"/>
        <v>0</v>
      </c>
      <c r="K321" s="253"/>
      <c r="L321" s="255"/>
      <c r="M321" s="254" t="s">
        <v>1</v>
      </c>
      <c r="N321" s="193" t="s">
        <v>44</v>
      </c>
      <c r="O321" s="55"/>
      <c r="P321" s="174">
        <f t="shared" si="71"/>
        <v>0</v>
      </c>
      <c r="Q321" s="174">
        <v>0</v>
      </c>
      <c r="R321" s="174">
        <f t="shared" si="72"/>
        <v>0</v>
      </c>
      <c r="S321" s="174">
        <v>0</v>
      </c>
      <c r="T321" s="175">
        <f t="shared" si="73"/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176" t="s">
        <v>293</v>
      </c>
      <c r="AT321" s="176" t="s">
        <v>424</v>
      </c>
      <c r="AU321" s="176" t="s">
        <v>91</v>
      </c>
      <c r="AY321" s="14" t="s">
        <v>158</v>
      </c>
      <c r="BE321" s="177">
        <f t="shared" si="74"/>
        <v>0</v>
      </c>
      <c r="BF321" s="177">
        <f t="shared" si="75"/>
        <v>0</v>
      </c>
      <c r="BG321" s="177">
        <f t="shared" si="76"/>
        <v>0</v>
      </c>
      <c r="BH321" s="177">
        <f t="shared" si="77"/>
        <v>0</v>
      </c>
      <c r="BI321" s="177">
        <f t="shared" si="78"/>
        <v>0</v>
      </c>
      <c r="BJ321" s="14" t="s">
        <v>91</v>
      </c>
      <c r="BK321" s="177">
        <f t="shared" si="79"/>
        <v>0</v>
      </c>
      <c r="BL321" s="14" t="s">
        <v>224</v>
      </c>
      <c r="BM321" s="176" t="s">
        <v>1965</v>
      </c>
    </row>
    <row r="322" spans="1:65" s="2" customFormat="1" ht="16.5" customHeight="1">
      <c r="A322" s="29"/>
      <c r="B322" s="163"/>
      <c r="C322" s="164" t="s">
        <v>1966</v>
      </c>
      <c r="D322" s="164" t="s">
        <v>160</v>
      </c>
      <c r="E322" s="165" t="s">
        <v>1967</v>
      </c>
      <c r="F322" s="166" t="s">
        <v>1968</v>
      </c>
      <c r="G322" s="167" t="s">
        <v>413</v>
      </c>
      <c r="H322" s="168">
        <v>8</v>
      </c>
      <c r="I322" s="169"/>
      <c r="J322" s="170">
        <f t="shared" si="70"/>
        <v>0</v>
      </c>
      <c r="K322" s="249"/>
      <c r="L322" s="251"/>
      <c r="M322" s="250" t="s">
        <v>1</v>
      </c>
      <c r="N322" s="173" t="s">
        <v>44</v>
      </c>
      <c r="O322" s="55"/>
      <c r="P322" s="174">
        <f t="shared" si="71"/>
        <v>0</v>
      </c>
      <c r="Q322" s="174">
        <v>0</v>
      </c>
      <c r="R322" s="174">
        <f t="shared" si="72"/>
        <v>0</v>
      </c>
      <c r="S322" s="174">
        <v>3.968E-2</v>
      </c>
      <c r="T322" s="175">
        <f t="shared" si="73"/>
        <v>0.31744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76" t="s">
        <v>224</v>
      </c>
      <c r="AT322" s="176" t="s">
        <v>160</v>
      </c>
      <c r="AU322" s="176" t="s">
        <v>91</v>
      </c>
      <c r="AY322" s="14" t="s">
        <v>158</v>
      </c>
      <c r="BE322" s="177">
        <f t="shared" si="74"/>
        <v>0</v>
      </c>
      <c r="BF322" s="177">
        <f t="shared" si="75"/>
        <v>0</v>
      </c>
      <c r="BG322" s="177">
        <f t="shared" si="76"/>
        <v>0</v>
      </c>
      <c r="BH322" s="177">
        <f t="shared" si="77"/>
        <v>0</v>
      </c>
      <c r="BI322" s="177">
        <f t="shared" si="78"/>
        <v>0</v>
      </c>
      <c r="BJ322" s="14" t="s">
        <v>91</v>
      </c>
      <c r="BK322" s="177">
        <f t="shared" si="79"/>
        <v>0</v>
      </c>
      <c r="BL322" s="14" t="s">
        <v>224</v>
      </c>
      <c r="BM322" s="176" t="s">
        <v>1969</v>
      </c>
    </row>
    <row r="323" spans="1:65" s="2" customFormat="1" ht="21.75" customHeight="1">
      <c r="A323" s="29"/>
      <c r="B323" s="163"/>
      <c r="C323" s="164" t="s">
        <v>1970</v>
      </c>
      <c r="D323" s="164" t="s">
        <v>160</v>
      </c>
      <c r="E323" s="165" t="s">
        <v>1971</v>
      </c>
      <c r="F323" s="166" t="s">
        <v>1972</v>
      </c>
      <c r="G323" s="167" t="s">
        <v>413</v>
      </c>
      <c r="H323" s="168">
        <v>6</v>
      </c>
      <c r="I323" s="169"/>
      <c r="J323" s="170">
        <f t="shared" si="70"/>
        <v>0</v>
      </c>
      <c r="K323" s="249"/>
      <c r="L323" s="251"/>
      <c r="M323" s="250" t="s">
        <v>1</v>
      </c>
      <c r="N323" s="173" t="s">
        <v>44</v>
      </c>
      <c r="O323" s="55"/>
      <c r="P323" s="174">
        <f t="shared" si="71"/>
        <v>0</v>
      </c>
      <c r="Q323" s="174">
        <v>0</v>
      </c>
      <c r="R323" s="174">
        <f t="shared" si="72"/>
        <v>0</v>
      </c>
      <c r="S323" s="174">
        <v>1.9460000000000002E-2</v>
      </c>
      <c r="T323" s="175">
        <f t="shared" si="73"/>
        <v>0.11676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76" t="s">
        <v>224</v>
      </c>
      <c r="AT323" s="176" t="s">
        <v>160</v>
      </c>
      <c r="AU323" s="176" t="s">
        <v>91</v>
      </c>
      <c r="AY323" s="14" t="s">
        <v>158</v>
      </c>
      <c r="BE323" s="177">
        <f t="shared" si="74"/>
        <v>0</v>
      </c>
      <c r="BF323" s="177">
        <f t="shared" si="75"/>
        <v>0</v>
      </c>
      <c r="BG323" s="177">
        <f t="shared" si="76"/>
        <v>0</v>
      </c>
      <c r="BH323" s="177">
        <f t="shared" si="77"/>
        <v>0</v>
      </c>
      <c r="BI323" s="177">
        <f t="shared" si="78"/>
        <v>0</v>
      </c>
      <c r="BJ323" s="14" t="s">
        <v>91</v>
      </c>
      <c r="BK323" s="177">
        <f t="shared" si="79"/>
        <v>0</v>
      </c>
      <c r="BL323" s="14" t="s">
        <v>224</v>
      </c>
      <c r="BM323" s="176" t="s">
        <v>1973</v>
      </c>
    </row>
    <row r="324" spans="1:65" s="2" customFormat="1" ht="21.75" customHeight="1">
      <c r="A324" s="29"/>
      <c r="B324" s="163"/>
      <c r="C324" s="164" t="s">
        <v>1974</v>
      </c>
      <c r="D324" s="164" t="s">
        <v>160</v>
      </c>
      <c r="E324" s="165" t="s">
        <v>1975</v>
      </c>
      <c r="F324" s="166" t="s">
        <v>1976</v>
      </c>
      <c r="G324" s="167" t="s">
        <v>413</v>
      </c>
      <c r="H324" s="168">
        <v>10</v>
      </c>
      <c r="I324" s="169"/>
      <c r="J324" s="170">
        <f t="shared" si="70"/>
        <v>0</v>
      </c>
      <c r="K324" s="249"/>
      <c r="L324" s="251"/>
      <c r="M324" s="250" t="s">
        <v>1</v>
      </c>
      <c r="N324" s="173" t="s">
        <v>44</v>
      </c>
      <c r="O324" s="55"/>
      <c r="P324" s="174">
        <f t="shared" si="71"/>
        <v>0</v>
      </c>
      <c r="Q324" s="174">
        <v>5.6999999999999998E-4</v>
      </c>
      <c r="R324" s="174">
        <f t="shared" si="72"/>
        <v>5.7000000000000002E-3</v>
      </c>
      <c r="S324" s="174">
        <v>0</v>
      </c>
      <c r="T324" s="175">
        <f t="shared" si="73"/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76" t="s">
        <v>224</v>
      </c>
      <c r="AT324" s="176" t="s">
        <v>160</v>
      </c>
      <c r="AU324" s="176" t="s">
        <v>91</v>
      </c>
      <c r="AY324" s="14" t="s">
        <v>158</v>
      </c>
      <c r="BE324" s="177">
        <f t="shared" si="74"/>
        <v>0</v>
      </c>
      <c r="BF324" s="177">
        <f t="shared" si="75"/>
        <v>0</v>
      </c>
      <c r="BG324" s="177">
        <f t="shared" si="76"/>
        <v>0</v>
      </c>
      <c r="BH324" s="177">
        <f t="shared" si="77"/>
        <v>0</v>
      </c>
      <c r="BI324" s="177">
        <f t="shared" si="78"/>
        <v>0</v>
      </c>
      <c r="BJ324" s="14" t="s">
        <v>91</v>
      </c>
      <c r="BK324" s="177">
        <f t="shared" si="79"/>
        <v>0</v>
      </c>
      <c r="BL324" s="14" t="s">
        <v>224</v>
      </c>
      <c r="BM324" s="176" t="s">
        <v>1977</v>
      </c>
    </row>
    <row r="325" spans="1:65" s="2" customFormat="1" ht="16.5" customHeight="1">
      <c r="A325" s="29"/>
      <c r="B325" s="163"/>
      <c r="C325" s="183" t="s">
        <v>1978</v>
      </c>
      <c r="D325" s="183" t="s">
        <v>424</v>
      </c>
      <c r="E325" s="184" t="s">
        <v>1979</v>
      </c>
      <c r="F325" s="185" t="s">
        <v>1980</v>
      </c>
      <c r="G325" s="186" t="s">
        <v>231</v>
      </c>
      <c r="H325" s="187">
        <v>9</v>
      </c>
      <c r="I325" s="188"/>
      <c r="J325" s="189">
        <f t="shared" si="70"/>
        <v>0</v>
      </c>
      <c r="K325" s="253"/>
      <c r="L325" s="255"/>
      <c r="M325" s="254" t="s">
        <v>1</v>
      </c>
      <c r="N325" s="193" t="s">
        <v>44</v>
      </c>
      <c r="O325" s="55"/>
      <c r="P325" s="174">
        <f t="shared" si="71"/>
        <v>0</v>
      </c>
      <c r="Q325" s="174">
        <v>0</v>
      </c>
      <c r="R325" s="174">
        <f t="shared" si="72"/>
        <v>0</v>
      </c>
      <c r="S325" s="174">
        <v>0</v>
      </c>
      <c r="T325" s="175">
        <f t="shared" si="73"/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76" t="s">
        <v>293</v>
      </c>
      <c r="AT325" s="176" t="s">
        <v>424</v>
      </c>
      <c r="AU325" s="176" t="s">
        <v>91</v>
      </c>
      <c r="AY325" s="14" t="s">
        <v>158</v>
      </c>
      <c r="BE325" s="177">
        <f t="shared" si="74"/>
        <v>0</v>
      </c>
      <c r="BF325" s="177">
        <f t="shared" si="75"/>
        <v>0</v>
      </c>
      <c r="BG325" s="177">
        <f t="shared" si="76"/>
        <v>0</v>
      </c>
      <c r="BH325" s="177">
        <f t="shared" si="77"/>
        <v>0</v>
      </c>
      <c r="BI325" s="177">
        <f t="shared" si="78"/>
        <v>0</v>
      </c>
      <c r="BJ325" s="14" t="s">
        <v>91</v>
      </c>
      <c r="BK325" s="177">
        <f t="shared" si="79"/>
        <v>0</v>
      </c>
      <c r="BL325" s="14" t="s">
        <v>224</v>
      </c>
      <c r="BM325" s="176" t="s">
        <v>1981</v>
      </c>
    </row>
    <row r="326" spans="1:65" s="2" customFormat="1" ht="21.75" customHeight="1">
      <c r="A326" s="29"/>
      <c r="B326" s="163"/>
      <c r="C326" s="183" t="s">
        <v>1982</v>
      </c>
      <c r="D326" s="183" t="s">
        <v>424</v>
      </c>
      <c r="E326" s="184" t="s">
        <v>1983</v>
      </c>
      <c r="F326" s="185" t="s">
        <v>1984</v>
      </c>
      <c r="G326" s="186" t="s">
        <v>231</v>
      </c>
      <c r="H326" s="187">
        <v>1</v>
      </c>
      <c r="I326" s="188"/>
      <c r="J326" s="189">
        <f t="shared" si="70"/>
        <v>0</v>
      </c>
      <c r="K326" s="253"/>
      <c r="L326" s="255"/>
      <c r="M326" s="254" t="s">
        <v>1</v>
      </c>
      <c r="N326" s="193" t="s">
        <v>44</v>
      </c>
      <c r="O326" s="55"/>
      <c r="P326" s="174">
        <f t="shared" si="71"/>
        <v>0</v>
      </c>
      <c r="Q326" s="174">
        <v>1.84E-2</v>
      </c>
      <c r="R326" s="174">
        <f t="shared" si="72"/>
        <v>1.84E-2</v>
      </c>
      <c r="S326" s="174">
        <v>0</v>
      </c>
      <c r="T326" s="175">
        <f t="shared" si="73"/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76" t="s">
        <v>293</v>
      </c>
      <c r="AT326" s="176" t="s">
        <v>424</v>
      </c>
      <c r="AU326" s="176" t="s">
        <v>91</v>
      </c>
      <c r="AY326" s="14" t="s">
        <v>158</v>
      </c>
      <c r="BE326" s="177">
        <f t="shared" si="74"/>
        <v>0</v>
      </c>
      <c r="BF326" s="177">
        <f t="shared" si="75"/>
        <v>0</v>
      </c>
      <c r="BG326" s="177">
        <f t="shared" si="76"/>
        <v>0</v>
      </c>
      <c r="BH326" s="177">
        <f t="shared" si="77"/>
        <v>0</v>
      </c>
      <c r="BI326" s="177">
        <f t="shared" si="78"/>
        <v>0</v>
      </c>
      <c r="BJ326" s="14" t="s">
        <v>91</v>
      </c>
      <c r="BK326" s="177">
        <f t="shared" si="79"/>
        <v>0</v>
      </c>
      <c r="BL326" s="14" t="s">
        <v>224</v>
      </c>
      <c r="BM326" s="176" t="s">
        <v>1985</v>
      </c>
    </row>
    <row r="327" spans="1:65" s="2" customFormat="1" ht="33" customHeight="1">
      <c r="A327" s="29"/>
      <c r="B327" s="163"/>
      <c r="C327" s="164" t="s">
        <v>1986</v>
      </c>
      <c r="D327" s="164" t="s">
        <v>160</v>
      </c>
      <c r="E327" s="165" t="s">
        <v>1987</v>
      </c>
      <c r="F327" s="166" t="s">
        <v>1988</v>
      </c>
      <c r="G327" s="167" t="s">
        <v>413</v>
      </c>
      <c r="H327" s="168">
        <v>1</v>
      </c>
      <c r="I327" s="169"/>
      <c r="J327" s="170">
        <f t="shared" si="70"/>
        <v>0</v>
      </c>
      <c r="K327" s="249"/>
      <c r="L327" s="251"/>
      <c r="M327" s="250" t="s">
        <v>1</v>
      </c>
      <c r="N327" s="173" t="s">
        <v>44</v>
      </c>
      <c r="O327" s="55"/>
      <c r="P327" s="174">
        <f t="shared" si="71"/>
        <v>0</v>
      </c>
      <c r="Q327" s="174">
        <v>0</v>
      </c>
      <c r="R327" s="174">
        <f t="shared" si="72"/>
        <v>0</v>
      </c>
      <c r="S327" s="174">
        <v>0</v>
      </c>
      <c r="T327" s="175">
        <f t="shared" si="73"/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176" t="s">
        <v>224</v>
      </c>
      <c r="AT327" s="176" t="s">
        <v>160</v>
      </c>
      <c r="AU327" s="176" t="s">
        <v>91</v>
      </c>
      <c r="AY327" s="14" t="s">
        <v>158</v>
      </c>
      <c r="BE327" s="177">
        <f t="shared" si="74"/>
        <v>0</v>
      </c>
      <c r="BF327" s="177">
        <f t="shared" si="75"/>
        <v>0</v>
      </c>
      <c r="BG327" s="177">
        <f t="shared" si="76"/>
        <v>0</v>
      </c>
      <c r="BH327" s="177">
        <f t="shared" si="77"/>
        <v>0</v>
      </c>
      <c r="BI327" s="177">
        <f t="shared" si="78"/>
        <v>0</v>
      </c>
      <c r="BJ327" s="14" t="s">
        <v>91</v>
      </c>
      <c r="BK327" s="177">
        <f t="shared" si="79"/>
        <v>0</v>
      </c>
      <c r="BL327" s="14" t="s">
        <v>224</v>
      </c>
      <c r="BM327" s="176" t="s">
        <v>1989</v>
      </c>
    </row>
    <row r="328" spans="1:65" s="2" customFormat="1" ht="21.75" customHeight="1">
      <c r="A328" s="29"/>
      <c r="B328" s="163"/>
      <c r="C328" s="183" t="s">
        <v>1990</v>
      </c>
      <c r="D328" s="183" t="s">
        <v>424</v>
      </c>
      <c r="E328" s="184" t="s">
        <v>1991</v>
      </c>
      <c r="F328" s="185" t="s">
        <v>1992</v>
      </c>
      <c r="G328" s="186" t="s">
        <v>231</v>
      </c>
      <c r="H328" s="187">
        <v>1</v>
      </c>
      <c r="I328" s="188"/>
      <c r="J328" s="189">
        <f t="shared" si="70"/>
        <v>0</v>
      </c>
      <c r="K328" s="253"/>
      <c r="L328" s="255"/>
      <c r="M328" s="254" t="s">
        <v>1</v>
      </c>
      <c r="N328" s="193" t="s">
        <v>44</v>
      </c>
      <c r="O328" s="55"/>
      <c r="P328" s="174">
        <f t="shared" si="71"/>
        <v>0</v>
      </c>
      <c r="Q328" s="174">
        <v>0</v>
      </c>
      <c r="R328" s="174">
        <f t="shared" si="72"/>
        <v>0</v>
      </c>
      <c r="S328" s="174">
        <v>0</v>
      </c>
      <c r="T328" s="175">
        <f t="shared" si="73"/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76" t="s">
        <v>293</v>
      </c>
      <c r="AT328" s="176" t="s">
        <v>424</v>
      </c>
      <c r="AU328" s="176" t="s">
        <v>91</v>
      </c>
      <c r="AY328" s="14" t="s">
        <v>158</v>
      </c>
      <c r="BE328" s="177">
        <f t="shared" si="74"/>
        <v>0</v>
      </c>
      <c r="BF328" s="177">
        <f t="shared" si="75"/>
        <v>0</v>
      </c>
      <c r="BG328" s="177">
        <f t="shared" si="76"/>
        <v>0</v>
      </c>
      <c r="BH328" s="177">
        <f t="shared" si="77"/>
        <v>0</v>
      </c>
      <c r="BI328" s="177">
        <f t="shared" si="78"/>
        <v>0</v>
      </c>
      <c r="BJ328" s="14" t="s">
        <v>91</v>
      </c>
      <c r="BK328" s="177">
        <f t="shared" si="79"/>
        <v>0</v>
      </c>
      <c r="BL328" s="14" t="s">
        <v>224</v>
      </c>
      <c r="BM328" s="176" t="s">
        <v>1993</v>
      </c>
    </row>
    <row r="329" spans="1:65" s="2" customFormat="1" ht="16.5" customHeight="1">
      <c r="A329" s="29"/>
      <c r="B329" s="163"/>
      <c r="C329" s="164" t="s">
        <v>1994</v>
      </c>
      <c r="D329" s="164" t="s">
        <v>160</v>
      </c>
      <c r="E329" s="165" t="s">
        <v>1995</v>
      </c>
      <c r="F329" s="166" t="s">
        <v>1996</v>
      </c>
      <c r="G329" s="167" t="s">
        <v>413</v>
      </c>
      <c r="H329" s="168">
        <v>42</v>
      </c>
      <c r="I329" s="169"/>
      <c r="J329" s="170">
        <f t="shared" si="70"/>
        <v>0</v>
      </c>
      <c r="K329" s="249"/>
      <c r="L329" s="251"/>
      <c r="M329" s="250" t="s">
        <v>1</v>
      </c>
      <c r="N329" s="173" t="s">
        <v>44</v>
      </c>
      <c r="O329" s="55"/>
      <c r="P329" s="174">
        <f t="shared" si="71"/>
        <v>0</v>
      </c>
      <c r="Q329" s="174">
        <v>3.0000000000000001E-5</v>
      </c>
      <c r="R329" s="174">
        <f t="shared" si="72"/>
        <v>1.2600000000000001E-3</v>
      </c>
      <c r="S329" s="174">
        <v>0</v>
      </c>
      <c r="T329" s="175">
        <f t="shared" si="73"/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76" t="s">
        <v>224</v>
      </c>
      <c r="AT329" s="176" t="s">
        <v>160</v>
      </c>
      <c r="AU329" s="176" t="s">
        <v>91</v>
      </c>
      <c r="AY329" s="14" t="s">
        <v>158</v>
      </c>
      <c r="BE329" s="177">
        <f t="shared" si="74"/>
        <v>0</v>
      </c>
      <c r="BF329" s="177">
        <f t="shared" si="75"/>
        <v>0</v>
      </c>
      <c r="BG329" s="177">
        <f t="shared" si="76"/>
        <v>0</v>
      </c>
      <c r="BH329" s="177">
        <f t="shared" si="77"/>
        <v>0</v>
      </c>
      <c r="BI329" s="177">
        <f t="shared" si="78"/>
        <v>0</v>
      </c>
      <c r="BJ329" s="14" t="s">
        <v>91</v>
      </c>
      <c r="BK329" s="177">
        <f t="shared" si="79"/>
        <v>0</v>
      </c>
      <c r="BL329" s="14" t="s">
        <v>224</v>
      </c>
      <c r="BM329" s="176" t="s">
        <v>1997</v>
      </c>
    </row>
    <row r="330" spans="1:65" s="2" customFormat="1" ht="16.5" customHeight="1">
      <c r="A330" s="29"/>
      <c r="B330" s="163"/>
      <c r="C330" s="183" t="s">
        <v>1998</v>
      </c>
      <c r="D330" s="183" t="s">
        <v>424</v>
      </c>
      <c r="E330" s="184" t="s">
        <v>1999</v>
      </c>
      <c r="F330" s="185" t="s">
        <v>2000</v>
      </c>
      <c r="G330" s="186" t="s">
        <v>231</v>
      </c>
      <c r="H330" s="187">
        <v>10</v>
      </c>
      <c r="I330" s="188"/>
      <c r="J330" s="189">
        <f t="shared" si="70"/>
        <v>0</v>
      </c>
      <c r="K330" s="253"/>
      <c r="L330" s="255"/>
      <c r="M330" s="254" t="s">
        <v>1</v>
      </c>
      <c r="N330" s="193" t="s">
        <v>44</v>
      </c>
      <c r="O330" s="55"/>
      <c r="P330" s="174">
        <f t="shared" si="71"/>
        <v>0</v>
      </c>
      <c r="Q330" s="174">
        <v>2.5000000000000001E-3</v>
      </c>
      <c r="R330" s="174">
        <f t="shared" si="72"/>
        <v>2.5000000000000001E-2</v>
      </c>
      <c r="S330" s="174">
        <v>0</v>
      </c>
      <c r="T330" s="175">
        <f t="shared" si="73"/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76" t="s">
        <v>293</v>
      </c>
      <c r="AT330" s="176" t="s">
        <v>424</v>
      </c>
      <c r="AU330" s="176" t="s">
        <v>91</v>
      </c>
      <c r="AY330" s="14" t="s">
        <v>158</v>
      </c>
      <c r="BE330" s="177">
        <f t="shared" si="74"/>
        <v>0</v>
      </c>
      <c r="BF330" s="177">
        <f t="shared" si="75"/>
        <v>0</v>
      </c>
      <c r="BG330" s="177">
        <f t="shared" si="76"/>
        <v>0</v>
      </c>
      <c r="BH330" s="177">
        <f t="shared" si="77"/>
        <v>0</v>
      </c>
      <c r="BI330" s="177">
        <f t="shared" si="78"/>
        <v>0</v>
      </c>
      <c r="BJ330" s="14" t="s">
        <v>91</v>
      </c>
      <c r="BK330" s="177">
        <f t="shared" si="79"/>
        <v>0</v>
      </c>
      <c r="BL330" s="14" t="s">
        <v>224</v>
      </c>
      <c r="BM330" s="176" t="s">
        <v>2001</v>
      </c>
    </row>
    <row r="331" spans="1:65" s="2" customFormat="1" ht="16.5" customHeight="1">
      <c r="A331" s="29"/>
      <c r="B331" s="163"/>
      <c r="C331" s="183" t="s">
        <v>2002</v>
      </c>
      <c r="D331" s="183" t="s">
        <v>424</v>
      </c>
      <c r="E331" s="184" t="s">
        <v>2003</v>
      </c>
      <c r="F331" s="185" t="s">
        <v>2004</v>
      </c>
      <c r="G331" s="186" t="s">
        <v>231</v>
      </c>
      <c r="H331" s="187">
        <v>11</v>
      </c>
      <c r="I331" s="188"/>
      <c r="J331" s="189">
        <f t="shared" si="70"/>
        <v>0</v>
      </c>
      <c r="K331" s="253"/>
      <c r="L331" s="255"/>
      <c r="M331" s="254" t="s">
        <v>1</v>
      </c>
      <c r="N331" s="193" t="s">
        <v>44</v>
      </c>
      <c r="O331" s="55"/>
      <c r="P331" s="174">
        <f t="shared" si="71"/>
        <v>0</v>
      </c>
      <c r="Q331" s="174">
        <v>0</v>
      </c>
      <c r="R331" s="174">
        <f t="shared" si="72"/>
        <v>0</v>
      </c>
      <c r="S331" s="174">
        <v>0</v>
      </c>
      <c r="T331" s="175">
        <f t="shared" si="73"/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76" t="s">
        <v>293</v>
      </c>
      <c r="AT331" s="176" t="s">
        <v>424</v>
      </c>
      <c r="AU331" s="176" t="s">
        <v>91</v>
      </c>
      <c r="AY331" s="14" t="s">
        <v>158</v>
      </c>
      <c r="BE331" s="177">
        <f t="shared" si="74"/>
        <v>0</v>
      </c>
      <c r="BF331" s="177">
        <f t="shared" si="75"/>
        <v>0</v>
      </c>
      <c r="BG331" s="177">
        <f t="shared" si="76"/>
        <v>0</v>
      </c>
      <c r="BH331" s="177">
        <f t="shared" si="77"/>
        <v>0</v>
      </c>
      <c r="BI331" s="177">
        <f t="shared" si="78"/>
        <v>0</v>
      </c>
      <c r="BJ331" s="14" t="s">
        <v>91</v>
      </c>
      <c r="BK331" s="177">
        <f t="shared" si="79"/>
        <v>0</v>
      </c>
      <c r="BL331" s="14" t="s">
        <v>224</v>
      </c>
      <c r="BM331" s="176" t="s">
        <v>2005</v>
      </c>
    </row>
    <row r="332" spans="1:65" s="2" customFormat="1" ht="21.75" customHeight="1">
      <c r="A332" s="29"/>
      <c r="B332" s="163"/>
      <c r="C332" s="183" t="s">
        <v>2006</v>
      </c>
      <c r="D332" s="183" t="s">
        <v>424</v>
      </c>
      <c r="E332" s="184" t="s">
        <v>2007</v>
      </c>
      <c r="F332" s="185" t="s">
        <v>2559</v>
      </c>
      <c r="G332" s="186" t="s">
        <v>231</v>
      </c>
      <c r="H332" s="187">
        <v>1</v>
      </c>
      <c r="I332" s="188"/>
      <c r="J332" s="189">
        <f t="shared" si="70"/>
        <v>0</v>
      </c>
      <c r="K332" s="253"/>
      <c r="L332" s="255"/>
      <c r="M332" s="254" t="s">
        <v>1</v>
      </c>
      <c r="N332" s="193" t="s">
        <v>44</v>
      </c>
      <c r="O332" s="55"/>
      <c r="P332" s="174">
        <f t="shared" si="71"/>
        <v>0</v>
      </c>
      <c r="Q332" s="174">
        <v>0</v>
      </c>
      <c r="R332" s="174">
        <f t="shared" si="72"/>
        <v>0</v>
      </c>
      <c r="S332" s="174">
        <v>0</v>
      </c>
      <c r="T332" s="175">
        <f t="shared" si="73"/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76" t="s">
        <v>293</v>
      </c>
      <c r="AT332" s="176" t="s">
        <v>424</v>
      </c>
      <c r="AU332" s="176" t="s">
        <v>91</v>
      </c>
      <c r="AY332" s="14" t="s">
        <v>158</v>
      </c>
      <c r="BE332" s="177">
        <f t="shared" si="74"/>
        <v>0</v>
      </c>
      <c r="BF332" s="177">
        <f t="shared" si="75"/>
        <v>0</v>
      </c>
      <c r="BG332" s="177">
        <f t="shared" si="76"/>
        <v>0</v>
      </c>
      <c r="BH332" s="177">
        <f t="shared" si="77"/>
        <v>0</v>
      </c>
      <c r="BI332" s="177">
        <f t="shared" si="78"/>
        <v>0</v>
      </c>
      <c r="BJ332" s="14" t="s">
        <v>91</v>
      </c>
      <c r="BK332" s="177">
        <f t="shared" si="79"/>
        <v>0</v>
      </c>
      <c r="BL332" s="14" t="s">
        <v>224</v>
      </c>
      <c r="BM332" s="176" t="s">
        <v>2008</v>
      </c>
    </row>
    <row r="333" spans="1:65" s="2" customFormat="1" ht="16.5" customHeight="1">
      <c r="A333" s="29"/>
      <c r="B333" s="163"/>
      <c r="C333" s="183" t="s">
        <v>2009</v>
      </c>
      <c r="D333" s="183" t="s">
        <v>424</v>
      </c>
      <c r="E333" s="184" t="s">
        <v>2010</v>
      </c>
      <c r="F333" s="185" t="s">
        <v>2011</v>
      </c>
      <c r="G333" s="186" t="s">
        <v>231</v>
      </c>
      <c r="H333" s="187">
        <v>9</v>
      </c>
      <c r="I333" s="188"/>
      <c r="J333" s="189">
        <f t="shared" si="70"/>
        <v>0</v>
      </c>
      <c r="K333" s="253"/>
      <c r="L333" s="255"/>
      <c r="M333" s="254" t="s">
        <v>1</v>
      </c>
      <c r="N333" s="193" t="s">
        <v>44</v>
      </c>
      <c r="O333" s="55"/>
      <c r="P333" s="174">
        <f t="shared" si="71"/>
        <v>0</v>
      </c>
      <c r="Q333" s="174">
        <v>0</v>
      </c>
      <c r="R333" s="174">
        <f t="shared" si="72"/>
        <v>0</v>
      </c>
      <c r="S333" s="174">
        <v>0</v>
      </c>
      <c r="T333" s="175">
        <f t="shared" si="73"/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76" t="s">
        <v>293</v>
      </c>
      <c r="AT333" s="176" t="s">
        <v>424</v>
      </c>
      <c r="AU333" s="176" t="s">
        <v>91</v>
      </c>
      <c r="AY333" s="14" t="s">
        <v>158</v>
      </c>
      <c r="BE333" s="177">
        <f t="shared" si="74"/>
        <v>0</v>
      </c>
      <c r="BF333" s="177">
        <f t="shared" si="75"/>
        <v>0</v>
      </c>
      <c r="BG333" s="177">
        <f t="shared" si="76"/>
        <v>0</v>
      </c>
      <c r="BH333" s="177">
        <f t="shared" si="77"/>
        <v>0</v>
      </c>
      <c r="BI333" s="177">
        <f t="shared" si="78"/>
        <v>0</v>
      </c>
      <c r="BJ333" s="14" t="s">
        <v>91</v>
      </c>
      <c r="BK333" s="177">
        <f t="shared" si="79"/>
        <v>0</v>
      </c>
      <c r="BL333" s="14" t="s">
        <v>224</v>
      </c>
      <c r="BM333" s="176" t="s">
        <v>2012</v>
      </c>
    </row>
    <row r="334" spans="1:65" s="2" customFormat="1" ht="16.5" customHeight="1">
      <c r="A334" s="29"/>
      <c r="B334" s="163"/>
      <c r="C334" s="183" t="s">
        <v>2013</v>
      </c>
      <c r="D334" s="183" t="s">
        <v>424</v>
      </c>
      <c r="E334" s="184" t="s">
        <v>2014</v>
      </c>
      <c r="F334" s="185" t="s">
        <v>2015</v>
      </c>
      <c r="G334" s="186" t="s">
        <v>231</v>
      </c>
      <c r="H334" s="187">
        <v>7</v>
      </c>
      <c r="I334" s="188"/>
      <c r="J334" s="189">
        <f t="shared" si="70"/>
        <v>0</v>
      </c>
      <c r="K334" s="253"/>
      <c r="L334" s="255"/>
      <c r="M334" s="254" t="s">
        <v>1</v>
      </c>
      <c r="N334" s="193" t="s">
        <v>44</v>
      </c>
      <c r="O334" s="55"/>
      <c r="P334" s="174">
        <f t="shared" si="71"/>
        <v>0</v>
      </c>
      <c r="Q334" s="174">
        <v>1.32E-2</v>
      </c>
      <c r="R334" s="174">
        <f t="shared" si="72"/>
        <v>9.2399999999999996E-2</v>
      </c>
      <c r="S334" s="174">
        <v>0</v>
      </c>
      <c r="T334" s="175">
        <f t="shared" si="73"/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76" t="s">
        <v>293</v>
      </c>
      <c r="AT334" s="176" t="s">
        <v>424</v>
      </c>
      <c r="AU334" s="176" t="s">
        <v>91</v>
      </c>
      <c r="AY334" s="14" t="s">
        <v>158</v>
      </c>
      <c r="BE334" s="177">
        <f t="shared" si="74"/>
        <v>0</v>
      </c>
      <c r="BF334" s="177">
        <f t="shared" si="75"/>
        <v>0</v>
      </c>
      <c r="BG334" s="177">
        <f t="shared" si="76"/>
        <v>0</v>
      </c>
      <c r="BH334" s="177">
        <f t="shared" si="77"/>
        <v>0</v>
      </c>
      <c r="BI334" s="177">
        <f t="shared" si="78"/>
        <v>0</v>
      </c>
      <c r="BJ334" s="14" t="s">
        <v>91</v>
      </c>
      <c r="BK334" s="177">
        <f t="shared" si="79"/>
        <v>0</v>
      </c>
      <c r="BL334" s="14" t="s">
        <v>224</v>
      </c>
      <c r="BM334" s="176" t="s">
        <v>2016</v>
      </c>
    </row>
    <row r="335" spans="1:65" s="2" customFormat="1" ht="26.25" customHeight="1">
      <c r="A335" s="29"/>
      <c r="B335" s="163"/>
      <c r="C335" s="183" t="s">
        <v>2017</v>
      </c>
      <c r="D335" s="183" t="s">
        <v>424</v>
      </c>
      <c r="E335" s="184" t="s">
        <v>2018</v>
      </c>
      <c r="F335" s="185" t="s">
        <v>2560</v>
      </c>
      <c r="G335" s="186" t="s">
        <v>231</v>
      </c>
      <c r="H335" s="187">
        <v>1</v>
      </c>
      <c r="I335" s="188"/>
      <c r="J335" s="189">
        <f t="shared" si="70"/>
        <v>0</v>
      </c>
      <c r="K335" s="253"/>
      <c r="L335" s="255"/>
      <c r="M335" s="254" t="s">
        <v>1</v>
      </c>
      <c r="N335" s="193" t="s">
        <v>44</v>
      </c>
      <c r="O335" s="55"/>
      <c r="P335" s="174">
        <f t="shared" si="71"/>
        <v>0</v>
      </c>
      <c r="Q335" s="174">
        <v>0</v>
      </c>
      <c r="R335" s="174">
        <f t="shared" si="72"/>
        <v>0</v>
      </c>
      <c r="S335" s="174">
        <v>0</v>
      </c>
      <c r="T335" s="175">
        <f t="shared" si="73"/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76" t="s">
        <v>293</v>
      </c>
      <c r="AT335" s="176" t="s">
        <v>424</v>
      </c>
      <c r="AU335" s="176" t="s">
        <v>91</v>
      </c>
      <c r="AY335" s="14" t="s">
        <v>158</v>
      </c>
      <c r="BE335" s="177">
        <f t="shared" si="74"/>
        <v>0</v>
      </c>
      <c r="BF335" s="177">
        <f t="shared" si="75"/>
        <v>0</v>
      </c>
      <c r="BG335" s="177">
        <f t="shared" si="76"/>
        <v>0</v>
      </c>
      <c r="BH335" s="177">
        <f t="shared" si="77"/>
        <v>0</v>
      </c>
      <c r="BI335" s="177">
        <f t="shared" si="78"/>
        <v>0</v>
      </c>
      <c r="BJ335" s="14" t="s">
        <v>91</v>
      </c>
      <c r="BK335" s="177">
        <f t="shared" si="79"/>
        <v>0</v>
      </c>
      <c r="BL335" s="14" t="s">
        <v>224</v>
      </c>
      <c r="BM335" s="176" t="s">
        <v>2019</v>
      </c>
    </row>
    <row r="336" spans="1:65" s="2" customFormat="1" ht="16.5" customHeight="1">
      <c r="A336" s="29"/>
      <c r="B336" s="163"/>
      <c r="C336" s="183" t="s">
        <v>2020</v>
      </c>
      <c r="D336" s="183" t="s">
        <v>424</v>
      </c>
      <c r="E336" s="184" t="s">
        <v>2021</v>
      </c>
      <c r="F336" s="185" t="s">
        <v>2022</v>
      </c>
      <c r="G336" s="186" t="s">
        <v>231</v>
      </c>
      <c r="H336" s="187">
        <v>2</v>
      </c>
      <c r="I336" s="188"/>
      <c r="J336" s="189">
        <f t="shared" si="70"/>
        <v>0</v>
      </c>
      <c r="K336" s="253"/>
      <c r="L336" s="255"/>
      <c r="M336" s="254" t="s">
        <v>1</v>
      </c>
      <c r="N336" s="193" t="s">
        <v>44</v>
      </c>
      <c r="O336" s="55"/>
      <c r="P336" s="174">
        <f t="shared" si="71"/>
        <v>0</v>
      </c>
      <c r="Q336" s="174">
        <v>0</v>
      </c>
      <c r="R336" s="174">
        <f t="shared" si="72"/>
        <v>0</v>
      </c>
      <c r="S336" s="174">
        <v>0</v>
      </c>
      <c r="T336" s="175">
        <f t="shared" si="73"/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176" t="s">
        <v>293</v>
      </c>
      <c r="AT336" s="176" t="s">
        <v>424</v>
      </c>
      <c r="AU336" s="176" t="s">
        <v>91</v>
      </c>
      <c r="AY336" s="14" t="s">
        <v>158</v>
      </c>
      <c r="BE336" s="177">
        <f t="shared" si="74"/>
        <v>0</v>
      </c>
      <c r="BF336" s="177">
        <f t="shared" si="75"/>
        <v>0</v>
      </c>
      <c r="BG336" s="177">
        <f t="shared" si="76"/>
        <v>0</v>
      </c>
      <c r="BH336" s="177">
        <f t="shared" si="77"/>
        <v>0</v>
      </c>
      <c r="BI336" s="177">
        <f t="shared" si="78"/>
        <v>0</v>
      </c>
      <c r="BJ336" s="14" t="s">
        <v>91</v>
      </c>
      <c r="BK336" s="177">
        <f t="shared" si="79"/>
        <v>0</v>
      </c>
      <c r="BL336" s="14" t="s">
        <v>224</v>
      </c>
      <c r="BM336" s="176" t="s">
        <v>2023</v>
      </c>
    </row>
    <row r="337" spans="1:65" s="2" customFormat="1" ht="16.5" customHeight="1">
      <c r="A337" s="29"/>
      <c r="B337" s="163"/>
      <c r="C337" s="183" t="s">
        <v>2024</v>
      </c>
      <c r="D337" s="183" t="s">
        <v>424</v>
      </c>
      <c r="E337" s="184" t="s">
        <v>2025</v>
      </c>
      <c r="F337" s="185" t="s">
        <v>2026</v>
      </c>
      <c r="G337" s="186" t="s">
        <v>231</v>
      </c>
      <c r="H337" s="187">
        <v>2</v>
      </c>
      <c r="I337" s="188"/>
      <c r="J337" s="189">
        <f t="shared" si="70"/>
        <v>0</v>
      </c>
      <c r="K337" s="253"/>
      <c r="L337" s="255"/>
      <c r="M337" s="254" t="s">
        <v>1</v>
      </c>
      <c r="N337" s="193" t="s">
        <v>44</v>
      </c>
      <c r="O337" s="55"/>
      <c r="P337" s="174">
        <f t="shared" si="71"/>
        <v>0</v>
      </c>
      <c r="Q337" s="174">
        <v>0</v>
      </c>
      <c r="R337" s="174">
        <f t="shared" si="72"/>
        <v>0</v>
      </c>
      <c r="S337" s="174">
        <v>0</v>
      </c>
      <c r="T337" s="175">
        <f t="shared" si="73"/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76" t="s">
        <v>293</v>
      </c>
      <c r="AT337" s="176" t="s">
        <v>424</v>
      </c>
      <c r="AU337" s="176" t="s">
        <v>91</v>
      </c>
      <c r="AY337" s="14" t="s">
        <v>158</v>
      </c>
      <c r="BE337" s="177">
        <f t="shared" si="74"/>
        <v>0</v>
      </c>
      <c r="BF337" s="177">
        <f t="shared" si="75"/>
        <v>0</v>
      </c>
      <c r="BG337" s="177">
        <f t="shared" si="76"/>
        <v>0</v>
      </c>
      <c r="BH337" s="177">
        <f t="shared" si="77"/>
        <v>0</v>
      </c>
      <c r="BI337" s="177">
        <f t="shared" si="78"/>
        <v>0</v>
      </c>
      <c r="BJ337" s="14" t="s">
        <v>91</v>
      </c>
      <c r="BK337" s="177">
        <f t="shared" si="79"/>
        <v>0</v>
      </c>
      <c r="BL337" s="14" t="s">
        <v>224</v>
      </c>
      <c r="BM337" s="176" t="s">
        <v>2027</v>
      </c>
    </row>
    <row r="338" spans="1:65" s="2" customFormat="1" ht="21.75" customHeight="1">
      <c r="A338" s="29"/>
      <c r="B338" s="163"/>
      <c r="C338" s="164" t="s">
        <v>2028</v>
      </c>
      <c r="D338" s="164" t="s">
        <v>160</v>
      </c>
      <c r="E338" s="165" t="s">
        <v>2029</v>
      </c>
      <c r="F338" s="166" t="s">
        <v>2030</v>
      </c>
      <c r="G338" s="167" t="s">
        <v>413</v>
      </c>
      <c r="H338" s="168">
        <v>1</v>
      </c>
      <c r="I338" s="169"/>
      <c r="J338" s="170">
        <f t="shared" si="70"/>
        <v>0</v>
      </c>
      <c r="K338" s="249"/>
      <c r="L338" s="251"/>
      <c r="M338" s="250" t="s">
        <v>1</v>
      </c>
      <c r="N338" s="173" t="s">
        <v>44</v>
      </c>
      <c r="O338" s="55"/>
      <c r="P338" s="174">
        <f t="shared" si="71"/>
        <v>0</v>
      </c>
      <c r="Q338" s="174">
        <v>4.8999999999999998E-4</v>
      </c>
      <c r="R338" s="174">
        <f t="shared" si="72"/>
        <v>4.8999999999999998E-4</v>
      </c>
      <c r="S338" s="174">
        <v>0</v>
      </c>
      <c r="T338" s="175">
        <f t="shared" si="73"/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76" t="s">
        <v>224</v>
      </c>
      <c r="AT338" s="176" t="s">
        <v>160</v>
      </c>
      <c r="AU338" s="176" t="s">
        <v>91</v>
      </c>
      <c r="AY338" s="14" t="s">
        <v>158</v>
      </c>
      <c r="BE338" s="177">
        <f t="shared" si="74"/>
        <v>0</v>
      </c>
      <c r="BF338" s="177">
        <f t="shared" si="75"/>
        <v>0</v>
      </c>
      <c r="BG338" s="177">
        <f t="shared" si="76"/>
        <v>0</v>
      </c>
      <c r="BH338" s="177">
        <f t="shared" si="77"/>
        <v>0</v>
      </c>
      <c r="BI338" s="177">
        <f t="shared" si="78"/>
        <v>0</v>
      </c>
      <c r="BJ338" s="14" t="s">
        <v>91</v>
      </c>
      <c r="BK338" s="177">
        <f t="shared" si="79"/>
        <v>0</v>
      </c>
      <c r="BL338" s="14" t="s">
        <v>224</v>
      </c>
      <c r="BM338" s="176" t="s">
        <v>2031</v>
      </c>
    </row>
    <row r="339" spans="1:65" s="2" customFormat="1" ht="21.75" customHeight="1">
      <c r="A339" s="29"/>
      <c r="B339" s="163"/>
      <c r="C339" s="183" t="s">
        <v>2032</v>
      </c>
      <c r="D339" s="183" t="s">
        <v>424</v>
      </c>
      <c r="E339" s="184" t="s">
        <v>2033</v>
      </c>
      <c r="F339" s="185" t="s">
        <v>2034</v>
      </c>
      <c r="G339" s="186" t="s">
        <v>231</v>
      </c>
      <c r="H339" s="187">
        <v>1</v>
      </c>
      <c r="I339" s="188"/>
      <c r="J339" s="189">
        <f t="shared" si="70"/>
        <v>0</v>
      </c>
      <c r="K339" s="253"/>
      <c r="L339" s="255"/>
      <c r="M339" s="254" t="s">
        <v>1</v>
      </c>
      <c r="N339" s="193" t="s">
        <v>44</v>
      </c>
      <c r="O339" s="55"/>
      <c r="P339" s="174">
        <f t="shared" si="71"/>
        <v>0</v>
      </c>
      <c r="Q339" s="174">
        <v>1.6199999999999999E-2</v>
      </c>
      <c r="R339" s="174">
        <f t="shared" si="72"/>
        <v>1.6199999999999999E-2</v>
      </c>
      <c r="S339" s="174">
        <v>0</v>
      </c>
      <c r="T339" s="175">
        <f t="shared" si="73"/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76" t="s">
        <v>293</v>
      </c>
      <c r="AT339" s="176" t="s">
        <v>424</v>
      </c>
      <c r="AU339" s="176" t="s">
        <v>91</v>
      </c>
      <c r="AY339" s="14" t="s">
        <v>158</v>
      </c>
      <c r="BE339" s="177">
        <f t="shared" si="74"/>
        <v>0</v>
      </c>
      <c r="BF339" s="177">
        <f t="shared" si="75"/>
        <v>0</v>
      </c>
      <c r="BG339" s="177">
        <f t="shared" si="76"/>
        <v>0</v>
      </c>
      <c r="BH339" s="177">
        <f t="shared" si="77"/>
        <v>0</v>
      </c>
      <c r="BI339" s="177">
        <f t="shared" si="78"/>
        <v>0</v>
      </c>
      <c r="BJ339" s="14" t="s">
        <v>91</v>
      </c>
      <c r="BK339" s="177">
        <f t="shared" si="79"/>
        <v>0</v>
      </c>
      <c r="BL339" s="14" t="s">
        <v>224</v>
      </c>
      <c r="BM339" s="176" t="s">
        <v>2035</v>
      </c>
    </row>
    <row r="340" spans="1:65" s="2" customFormat="1" ht="16.5" customHeight="1">
      <c r="A340" s="29"/>
      <c r="B340" s="163"/>
      <c r="C340" s="164" t="s">
        <v>2036</v>
      </c>
      <c r="D340" s="164" t="s">
        <v>160</v>
      </c>
      <c r="E340" s="165" t="s">
        <v>2037</v>
      </c>
      <c r="F340" s="166" t="s">
        <v>2038</v>
      </c>
      <c r="G340" s="167" t="s">
        <v>413</v>
      </c>
      <c r="H340" s="168">
        <v>2</v>
      </c>
      <c r="I340" s="169"/>
      <c r="J340" s="170">
        <f t="shared" si="70"/>
        <v>0</v>
      </c>
      <c r="K340" s="249"/>
      <c r="L340" s="251"/>
      <c r="M340" s="250" t="s">
        <v>1</v>
      </c>
      <c r="N340" s="173" t="s">
        <v>44</v>
      </c>
      <c r="O340" s="55"/>
      <c r="P340" s="174">
        <f t="shared" si="71"/>
        <v>0</v>
      </c>
      <c r="Q340" s="174">
        <v>2.7999999999999998E-4</v>
      </c>
      <c r="R340" s="174">
        <f t="shared" si="72"/>
        <v>5.5999999999999995E-4</v>
      </c>
      <c r="S340" s="174">
        <v>0</v>
      </c>
      <c r="T340" s="175">
        <f t="shared" si="73"/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76" t="s">
        <v>224</v>
      </c>
      <c r="AT340" s="176" t="s">
        <v>160</v>
      </c>
      <c r="AU340" s="176" t="s">
        <v>91</v>
      </c>
      <c r="AY340" s="14" t="s">
        <v>158</v>
      </c>
      <c r="BE340" s="177">
        <f t="shared" si="74"/>
        <v>0</v>
      </c>
      <c r="BF340" s="177">
        <f t="shared" si="75"/>
        <v>0</v>
      </c>
      <c r="BG340" s="177">
        <f t="shared" si="76"/>
        <v>0</v>
      </c>
      <c r="BH340" s="177">
        <f t="shared" si="77"/>
        <v>0</v>
      </c>
      <c r="BI340" s="177">
        <f t="shared" si="78"/>
        <v>0</v>
      </c>
      <c r="BJ340" s="14" t="s">
        <v>91</v>
      </c>
      <c r="BK340" s="177">
        <f t="shared" si="79"/>
        <v>0</v>
      </c>
      <c r="BL340" s="14" t="s">
        <v>224</v>
      </c>
      <c r="BM340" s="176" t="s">
        <v>2039</v>
      </c>
    </row>
    <row r="341" spans="1:65" s="2" customFormat="1" ht="16.5" customHeight="1">
      <c r="A341" s="29"/>
      <c r="B341" s="163"/>
      <c r="C341" s="183" t="s">
        <v>2040</v>
      </c>
      <c r="D341" s="183" t="s">
        <v>424</v>
      </c>
      <c r="E341" s="184" t="s">
        <v>2041</v>
      </c>
      <c r="F341" s="185" t="s">
        <v>2042</v>
      </c>
      <c r="G341" s="186" t="s">
        <v>2043</v>
      </c>
      <c r="H341" s="187">
        <v>2</v>
      </c>
      <c r="I341" s="188"/>
      <c r="J341" s="189">
        <f t="shared" si="70"/>
        <v>0</v>
      </c>
      <c r="K341" s="253"/>
      <c r="L341" s="255"/>
      <c r="M341" s="254" t="s">
        <v>1</v>
      </c>
      <c r="N341" s="193" t="s">
        <v>44</v>
      </c>
      <c r="O341" s="55"/>
      <c r="P341" s="174">
        <f t="shared" si="71"/>
        <v>0</v>
      </c>
      <c r="Q341" s="174">
        <v>0</v>
      </c>
      <c r="R341" s="174">
        <f t="shared" si="72"/>
        <v>0</v>
      </c>
      <c r="S341" s="174">
        <v>0</v>
      </c>
      <c r="T341" s="175">
        <f t="shared" si="73"/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76" t="s">
        <v>293</v>
      </c>
      <c r="AT341" s="176" t="s">
        <v>424</v>
      </c>
      <c r="AU341" s="176" t="s">
        <v>91</v>
      </c>
      <c r="AY341" s="14" t="s">
        <v>158</v>
      </c>
      <c r="BE341" s="177">
        <f t="shared" si="74"/>
        <v>0</v>
      </c>
      <c r="BF341" s="177">
        <f t="shared" si="75"/>
        <v>0</v>
      </c>
      <c r="BG341" s="177">
        <f t="shared" si="76"/>
        <v>0</v>
      </c>
      <c r="BH341" s="177">
        <f t="shared" si="77"/>
        <v>0</v>
      </c>
      <c r="BI341" s="177">
        <f t="shared" si="78"/>
        <v>0</v>
      </c>
      <c r="BJ341" s="14" t="s">
        <v>91</v>
      </c>
      <c r="BK341" s="177">
        <f t="shared" si="79"/>
        <v>0</v>
      </c>
      <c r="BL341" s="14" t="s">
        <v>224</v>
      </c>
      <c r="BM341" s="176" t="s">
        <v>2044</v>
      </c>
    </row>
    <row r="342" spans="1:65" s="2" customFormat="1" ht="16.5" customHeight="1">
      <c r="A342" s="29"/>
      <c r="B342" s="163"/>
      <c r="C342" s="164" t="s">
        <v>2045</v>
      </c>
      <c r="D342" s="164" t="s">
        <v>160</v>
      </c>
      <c r="E342" s="165" t="s">
        <v>2046</v>
      </c>
      <c r="F342" s="166" t="s">
        <v>2047</v>
      </c>
      <c r="G342" s="167" t="s">
        <v>413</v>
      </c>
      <c r="H342" s="168">
        <v>24</v>
      </c>
      <c r="I342" s="169"/>
      <c r="J342" s="170">
        <f t="shared" si="70"/>
        <v>0</v>
      </c>
      <c r="K342" s="249"/>
      <c r="L342" s="251"/>
      <c r="M342" s="250" t="s">
        <v>1</v>
      </c>
      <c r="N342" s="173" t="s">
        <v>44</v>
      </c>
      <c r="O342" s="55"/>
      <c r="P342" s="174">
        <f t="shared" si="71"/>
        <v>0</v>
      </c>
      <c r="Q342" s="174">
        <v>2.7999999999999998E-4</v>
      </c>
      <c r="R342" s="174">
        <f t="shared" si="72"/>
        <v>6.7199999999999994E-3</v>
      </c>
      <c r="S342" s="174">
        <v>0</v>
      </c>
      <c r="T342" s="175">
        <f t="shared" si="73"/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176" t="s">
        <v>224</v>
      </c>
      <c r="AT342" s="176" t="s">
        <v>160</v>
      </c>
      <c r="AU342" s="176" t="s">
        <v>91</v>
      </c>
      <c r="AY342" s="14" t="s">
        <v>158</v>
      </c>
      <c r="BE342" s="177">
        <f t="shared" si="74"/>
        <v>0</v>
      </c>
      <c r="BF342" s="177">
        <f t="shared" si="75"/>
        <v>0</v>
      </c>
      <c r="BG342" s="177">
        <f t="shared" si="76"/>
        <v>0</v>
      </c>
      <c r="BH342" s="177">
        <f t="shared" si="77"/>
        <v>0</v>
      </c>
      <c r="BI342" s="177">
        <f t="shared" si="78"/>
        <v>0</v>
      </c>
      <c r="BJ342" s="14" t="s">
        <v>91</v>
      </c>
      <c r="BK342" s="177">
        <f t="shared" si="79"/>
        <v>0</v>
      </c>
      <c r="BL342" s="14" t="s">
        <v>224</v>
      </c>
      <c r="BM342" s="176" t="s">
        <v>2048</v>
      </c>
    </row>
    <row r="343" spans="1:65" s="2" customFormat="1" ht="21.75" customHeight="1">
      <c r="A343" s="29"/>
      <c r="B343" s="163"/>
      <c r="C343" s="183" t="s">
        <v>2049</v>
      </c>
      <c r="D343" s="183" t="s">
        <v>424</v>
      </c>
      <c r="E343" s="184" t="s">
        <v>2050</v>
      </c>
      <c r="F343" s="185" t="s">
        <v>2561</v>
      </c>
      <c r="G343" s="186" t="s">
        <v>231</v>
      </c>
      <c r="H343" s="187">
        <v>24</v>
      </c>
      <c r="I343" s="188"/>
      <c r="J343" s="189">
        <f t="shared" ref="J343:J365" si="80">ROUND(I343*H343,2)</f>
        <v>0</v>
      </c>
      <c r="K343" s="253"/>
      <c r="L343" s="255"/>
      <c r="M343" s="254" t="s">
        <v>1</v>
      </c>
      <c r="N343" s="193" t="s">
        <v>44</v>
      </c>
      <c r="O343" s="55"/>
      <c r="P343" s="174">
        <f t="shared" ref="P343:P365" si="81">O343*H343</f>
        <v>0</v>
      </c>
      <c r="Q343" s="174">
        <v>1.06E-4</v>
      </c>
      <c r="R343" s="174">
        <f t="shared" ref="R343:R365" si="82">Q343*H343</f>
        <v>2.5440000000000003E-3</v>
      </c>
      <c r="S343" s="174">
        <v>0</v>
      </c>
      <c r="T343" s="175">
        <f t="shared" ref="T343:T365" si="83"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76" t="s">
        <v>293</v>
      </c>
      <c r="AT343" s="176" t="s">
        <v>424</v>
      </c>
      <c r="AU343" s="176" t="s">
        <v>91</v>
      </c>
      <c r="AY343" s="14" t="s">
        <v>158</v>
      </c>
      <c r="BE343" s="177">
        <f t="shared" ref="BE343:BE365" si="84">IF(N343="základná",J343,0)</f>
        <v>0</v>
      </c>
      <c r="BF343" s="177">
        <f t="shared" ref="BF343:BF365" si="85">IF(N343="znížená",J343,0)</f>
        <v>0</v>
      </c>
      <c r="BG343" s="177">
        <f t="shared" ref="BG343:BG365" si="86">IF(N343="zákl. prenesená",J343,0)</f>
        <v>0</v>
      </c>
      <c r="BH343" s="177">
        <f t="shared" ref="BH343:BH365" si="87">IF(N343="zníž. prenesená",J343,0)</f>
        <v>0</v>
      </c>
      <c r="BI343" s="177">
        <f t="shared" ref="BI343:BI365" si="88">IF(N343="nulová",J343,0)</f>
        <v>0</v>
      </c>
      <c r="BJ343" s="14" t="s">
        <v>91</v>
      </c>
      <c r="BK343" s="177">
        <f t="shared" ref="BK343:BK365" si="89">ROUND(I343*H343,2)</f>
        <v>0</v>
      </c>
      <c r="BL343" s="14" t="s">
        <v>224</v>
      </c>
      <c r="BM343" s="176" t="s">
        <v>2051</v>
      </c>
    </row>
    <row r="344" spans="1:65" s="2" customFormat="1" ht="21.75" customHeight="1">
      <c r="A344" s="29"/>
      <c r="B344" s="163"/>
      <c r="C344" s="164" t="s">
        <v>2052</v>
      </c>
      <c r="D344" s="164" t="s">
        <v>160</v>
      </c>
      <c r="E344" s="165" t="s">
        <v>2053</v>
      </c>
      <c r="F344" s="166" t="s">
        <v>2054</v>
      </c>
      <c r="G344" s="167" t="s">
        <v>231</v>
      </c>
      <c r="H344" s="168">
        <v>1</v>
      </c>
      <c r="I344" s="169"/>
      <c r="J344" s="170">
        <f t="shared" si="80"/>
        <v>0</v>
      </c>
      <c r="K344" s="249"/>
      <c r="L344" s="251"/>
      <c r="M344" s="250" t="s">
        <v>1</v>
      </c>
      <c r="N344" s="173" t="s">
        <v>44</v>
      </c>
      <c r="O344" s="55"/>
      <c r="P344" s="174">
        <f t="shared" si="81"/>
        <v>0</v>
      </c>
      <c r="Q344" s="174">
        <v>1.2E-4</v>
      </c>
      <c r="R344" s="174">
        <f t="shared" si="82"/>
        <v>1.2E-4</v>
      </c>
      <c r="S344" s="174">
        <v>0</v>
      </c>
      <c r="T344" s="175">
        <f t="shared" si="83"/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76" t="s">
        <v>224</v>
      </c>
      <c r="AT344" s="176" t="s">
        <v>160</v>
      </c>
      <c r="AU344" s="176" t="s">
        <v>91</v>
      </c>
      <c r="AY344" s="14" t="s">
        <v>158</v>
      </c>
      <c r="BE344" s="177">
        <f t="shared" si="84"/>
        <v>0</v>
      </c>
      <c r="BF344" s="177">
        <f t="shared" si="85"/>
        <v>0</v>
      </c>
      <c r="BG344" s="177">
        <f t="shared" si="86"/>
        <v>0</v>
      </c>
      <c r="BH344" s="177">
        <f t="shared" si="87"/>
        <v>0</v>
      </c>
      <c r="BI344" s="177">
        <f t="shared" si="88"/>
        <v>0</v>
      </c>
      <c r="BJ344" s="14" t="s">
        <v>91</v>
      </c>
      <c r="BK344" s="177">
        <f t="shared" si="89"/>
        <v>0</v>
      </c>
      <c r="BL344" s="14" t="s">
        <v>224</v>
      </c>
      <c r="BM344" s="176" t="s">
        <v>2055</v>
      </c>
    </row>
    <row r="345" spans="1:65" s="2" customFormat="1" ht="21.75" customHeight="1">
      <c r="A345" s="29"/>
      <c r="B345" s="163"/>
      <c r="C345" s="183" t="s">
        <v>2056</v>
      </c>
      <c r="D345" s="183" t="s">
        <v>424</v>
      </c>
      <c r="E345" s="184" t="s">
        <v>2057</v>
      </c>
      <c r="F345" s="185" t="s">
        <v>2058</v>
      </c>
      <c r="G345" s="186" t="s">
        <v>231</v>
      </c>
      <c r="H345" s="187">
        <v>1</v>
      </c>
      <c r="I345" s="188"/>
      <c r="J345" s="189">
        <f t="shared" si="80"/>
        <v>0</v>
      </c>
      <c r="K345" s="253"/>
      <c r="L345" s="255"/>
      <c r="M345" s="254" t="s">
        <v>1</v>
      </c>
      <c r="N345" s="193" t="s">
        <v>44</v>
      </c>
      <c r="O345" s="55"/>
      <c r="P345" s="174">
        <f t="shared" si="81"/>
        <v>0</v>
      </c>
      <c r="Q345" s="174">
        <v>1.4989999999999999E-3</v>
      </c>
      <c r="R345" s="174">
        <f t="shared" si="82"/>
        <v>1.4989999999999999E-3</v>
      </c>
      <c r="S345" s="174">
        <v>0</v>
      </c>
      <c r="T345" s="175">
        <f t="shared" si="83"/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76" t="s">
        <v>293</v>
      </c>
      <c r="AT345" s="176" t="s">
        <v>424</v>
      </c>
      <c r="AU345" s="176" t="s">
        <v>91</v>
      </c>
      <c r="AY345" s="14" t="s">
        <v>158</v>
      </c>
      <c r="BE345" s="177">
        <f t="shared" si="84"/>
        <v>0</v>
      </c>
      <c r="BF345" s="177">
        <f t="shared" si="85"/>
        <v>0</v>
      </c>
      <c r="BG345" s="177">
        <f t="shared" si="86"/>
        <v>0</v>
      </c>
      <c r="BH345" s="177">
        <f t="shared" si="87"/>
        <v>0</v>
      </c>
      <c r="BI345" s="177">
        <f t="shared" si="88"/>
        <v>0</v>
      </c>
      <c r="BJ345" s="14" t="s">
        <v>91</v>
      </c>
      <c r="BK345" s="177">
        <f t="shared" si="89"/>
        <v>0</v>
      </c>
      <c r="BL345" s="14" t="s">
        <v>224</v>
      </c>
      <c r="BM345" s="176" t="s">
        <v>2059</v>
      </c>
    </row>
    <row r="346" spans="1:65" s="2" customFormat="1" ht="21.75" customHeight="1">
      <c r="A346" s="29"/>
      <c r="B346" s="163"/>
      <c r="C346" s="164" t="s">
        <v>2060</v>
      </c>
      <c r="D346" s="164" t="s">
        <v>160</v>
      </c>
      <c r="E346" s="165" t="s">
        <v>2061</v>
      </c>
      <c r="F346" s="166" t="s">
        <v>2062</v>
      </c>
      <c r="G346" s="167" t="s">
        <v>231</v>
      </c>
      <c r="H346" s="168">
        <v>10</v>
      </c>
      <c r="I346" s="169"/>
      <c r="J346" s="170">
        <f t="shared" si="80"/>
        <v>0</v>
      </c>
      <c r="K346" s="249"/>
      <c r="L346" s="251"/>
      <c r="M346" s="250" t="s">
        <v>1</v>
      </c>
      <c r="N346" s="173" t="s">
        <v>44</v>
      </c>
      <c r="O346" s="55"/>
      <c r="P346" s="174">
        <f t="shared" si="81"/>
        <v>0</v>
      </c>
      <c r="Q346" s="174">
        <v>1E-4</v>
      </c>
      <c r="R346" s="174">
        <f t="shared" si="82"/>
        <v>1E-3</v>
      </c>
      <c r="S346" s="174">
        <v>0</v>
      </c>
      <c r="T346" s="175">
        <f t="shared" si="83"/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76" t="s">
        <v>224</v>
      </c>
      <c r="AT346" s="176" t="s">
        <v>160</v>
      </c>
      <c r="AU346" s="176" t="s">
        <v>91</v>
      </c>
      <c r="AY346" s="14" t="s">
        <v>158</v>
      </c>
      <c r="BE346" s="177">
        <f t="shared" si="84"/>
        <v>0</v>
      </c>
      <c r="BF346" s="177">
        <f t="shared" si="85"/>
        <v>0</v>
      </c>
      <c r="BG346" s="177">
        <f t="shared" si="86"/>
        <v>0</v>
      </c>
      <c r="BH346" s="177">
        <f t="shared" si="87"/>
        <v>0</v>
      </c>
      <c r="BI346" s="177">
        <f t="shared" si="88"/>
        <v>0</v>
      </c>
      <c r="BJ346" s="14" t="s">
        <v>91</v>
      </c>
      <c r="BK346" s="177">
        <f t="shared" si="89"/>
        <v>0</v>
      </c>
      <c r="BL346" s="14" t="s">
        <v>224</v>
      </c>
      <c r="BM346" s="176" t="s">
        <v>2063</v>
      </c>
    </row>
    <row r="347" spans="1:65" s="2" customFormat="1" ht="16.5" customHeight="1">
      <c r="A347" s="29"/>
      <c r="B347" s="163"/>
      <c r="C347" s="183" t="s">
        <v>2064</v>
      </c>
      <c r="D347" s="183" t="s">
        <v>424</v>
      </c>
      <c r="E347" s="184" t="s">
        <v>2065</v>
      </c>
      <c r="F347" s="185" t="s">
        <v>2066</v>
      </c>
      <c r="G347" s="186" t="s">
        <v>231</v>
      </c>
      <c r="H347" s="187">
        <v>9</v>
      </c>
      <c r="I347" s="188"/>
      <c r="J347" s="189">
        <f t="shared" si="80"/>
        <v>0</v>
      </c>
      <c r="K347" s="253"/>
      <c r="L347" s="255"/>
      <c r="M347" s="254" t="s">
        <v>1</v>
      </c>
      <c r="N347" s="193" t="s">
        <v>44</v>
      </c>
      <c r="O347" s="55"/>
      <c r="P347" s="174">
        <f t="shared" si="81"/>
        <v>0</v>
      </c>
      <c r="Q347" s="174">
        <v>1.1720000000000001E-3</v>
      </c>
      <c r="R347" s="174">
        <f t="shared" si="82"/>
        <v>1.0548E-2</v>
      </c>
      <c r="S347" s="174">
        <v>0</v>
      </c>
      <c r="T347" s="175">
        <f t="shared" si="83"/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76" t="s">
        <v>293</v>
      </c>
      <c r="AT347" s="176" t="s">
        <v>424</v>
      </c>
      <c r="AU347" s="176" t="s">
        <v>91</v>
      </c>
      <c r="AY347" s="14" t="s">
        <v>158</v>
      </c>
      <c r="BE347" s="177">
        <f t="shared" si="84"/>
        <v>0</v>
      </c>
      <c r="BF347" s="177">
        <f t="shared" si="85"/>
        <v>0</v>
      </c>
      <c r="BG347" s="177">
        <f t="shared" si="86"/>
        <v>0</v>
      </c>
      <c r="BH347" s="177">
        <f t="shared" si="87"/>
        <v>0</v>
      </c>
      <c r="BI347" s="177">
        <f t="shared" si="88"/>
        <v>0</v>
      </c>
      <c r="BJ347" s="14" t="s">
        <v>91</v>
      </c>
      <c r="BK347" s="177">
        <f t="shared" si="89"/>
        <v>0</v>
      </c>
      <c r="BL347" s="14" t="s">
        <v>224</v>
      </c>
      <c r="BM347" s="176" t="s">
        <v>2067</v>
      </c>
    </row>
    <row r="348" spans="1:65" s="2" customFormat="1" ht="16.5" customHeight="1">
      <c r="A348" s="29"/>
      <c r="B348" s="163"/>
      <c r="C348" s="183" t="s">
        <v>2068</v>
      </c>
      <c r="D348" s="183" t="s">
        <v>424</v>
      </c>
      <c r="E348" s="184" t="s">
        <v>2069</v>
      </c>
      <c r="F348" s="185" t="s">
        <v>2070</v>
      </c>
      <c r="G348" s="186" t="s">
        <v>231</v>
      </c>
      <c r="H348" s="187">
        <v>1</v>
      </c>
      <c r="I348" s="188"/>
      <c r="J348" s="189">
        <f t="shared" si="80"/>
        <v>0</v>
      </c>
      <c r="K348" s="253"/>
      <c r="L348" s="255"/>
      <c r="M348" s="254" t="s">
        <v>1</v>
      </c>
      <c r="N348" s="193" t="s">
        <v>44</v>
      </c>
      <c r="O348" s="55"/>
      <c r="P348" s="174">
        <f t="shared" si="81"/>
        <v>0</v>
      </c>
      <c r="Q348" s="174">
        <v>0</v>
      </c>
      <c r="R348" s="174">
        <f t="shared" si="82"/>
        <v>0</v>
      </c>
      <c r="S348" s="174">
        <v>0</v>
      </c>
      <c r="T348" s="175">
        <f t="shared" si="83"/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76" t="s">
        <v>293</v>
      </c>
      <c r="AT348" s="176" t="s">
        <v>424</v>
      </c>
      <c r="AU348" s="176" t="s">
        <v>91</v>
      </c>
      <c r="AY348" s="14" t="s">
        <v>158</v>
      </c>
      <c r="BE348" s="177">
        <f t="shared" si="84"/>
        <v>0</v>
      </c>
      <c r="BF348" s="177">
        <f t="shared" si="85"/>
        <v>0</v>
      </c>
      <c r="BG348" s="177">
        <f t="shared" si="86"/>
        <v>0</v>
      </c>
      <c r="BH348" s="177">
        <f t="shared" si="87"/>
        <v>0</v>
      </c>
      <c r="BI348" s="177">
        <f t="shared" si="88"/>
        <v>0</v>
      </c>
      <c r="BJ348" s="14" t="s">
        <v>91</v>
      </c>
      <c r="BK348" s="177">
        <f t="shared" si="89"/>
        <v>0</v>
      </c>
      <c r="BL348" s="14" t="s">
        <v>224</v>
      </c>
      <c r="BM348" s="176" t="s">
        <v>2071</v>
      </c>
    </row>
    <row r="349" spans="1:65" s="2" customFormat="1" ht="33" customHeight="1">
      <c r="A349" s="29"/>
      <c r="B349" s="163"/>
      <c r="C349" s="164" t="s">
        <v>2072</v>
      </c>
      <c r="D349" s="164" t="s">
        <v>160</v>
      </c>
      <c r="E349" s="165" t="s">
        <v>2073</v>
      </c>
      <c r="F349" s="166" t="s">
        <v>2074</v>
      </c>
      <c r="G349" s="167" t="s">
        <v>231</v>
      </c>
      <c r="H349" s="168">
        <v>6</v>
      </c>
      <c r="I349" s="169"/>
      <c r="J349" s="170">
        <f t="shared" si="80"/>
        <v>0</v>
      </c>
      <c r="K349" s="249"/>
      <c r="L349" s="251"/>
      <c r="M349" s="250" t="s">
        <v>1</v>
      </c>
      <c r="N349" s="173" t="s">
        <v>44</v>
      </c>
      <c r="O349" s="55"/>
      <c r="P349" s="174">
        <f t="shared" si="81"/>
        <v>0</v>
      </c>
      <c r="Q349" s="174">
        <v>0</v>
      </c>
      <c r="R349" s="174">
        <f t="shared" si="82"/>
        <v>0</v>
      </c>
      <c r="S349" s="174">
        <v>8.4999999999999995E-4</v>
      </c>
      <c r="T349" s="175">
        <f t="shared" si="83"/>
        <v>5.0999999999999995E-3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76" t="s">
        <v>224</v>
      </c>
      <c r="AT349" s="176" t="s">
        <v>160</v>
      </c>
      <c r="AU349" s="176" t="s">
        <v>91</v>
      </c>
      <c r="AY349" s="14" t="s">
        <v>158</v>
      </c>
      <c r="BE349" s="177">
        <f t="shared" si="84"/>
        <v>0</v>
      </c>
      <c r="BF349" s="177">
        <f t="shared" si="85"/>
        <v>0</v>
      </c>
      <c r="BG349" s="177">
        <f t="shared" si="86"/>
        <v>0</v>
      </c>
      <c r="BH349" s="177">
        <f t="shared" si="87"/>
        <v>0</v>
      </c>
      <c r="BI349" s="177">
        <f t="shared" si="88"/>
        <v>0</v>
      </c>
      <c r="BJ349" s="14" t="s">
        <v>91</v>
      </c>
      <c r="BK349" s="177">
        <f t="shared" si="89"/>
        <v>0</v>
      </c>
      <c r="BL349" s="14" t="s">
        <v>224</v>
      </c>
      <c r="BM349" s="176" t="s">
        <v>2075</v>
      </c>
    </row>
    <row r="350" spans="1:65" s="2" customFormat="1" ht="21.75" customHeight="1">
      <c r="A350" s="29"/>
      <c r="B350" s="163"/>
      <c r="C350" s="164" t="s">
        <v>2076</v>
      </c>
      <c r="D350" s="164" t="s">
        <v>160</v>
      </c>
      <c r="E350" s="165" t="s">
        <v>2077</v>
      </c>
      <c r="F350" s="166" t="s">
        <v>2078</v>
      </c>
      <c r="G350" s="167" t="s">
        <v>231</v>
      </c>
      <c r="H350" s="168">
        <v>10</v>
      </c>
      <c r="I350" s="169"/>
      <c r="J350" s="170">
        <f t="shared" si="80"/>
        <v>0</v>
      </c>
      <c r="K350" s="249"/>
      <c r="L350" s="251"/>
      <c r="M350" s="250" t="s">
        <v>1</v>
      </c>
      <c r="N350" s="173" t="s">
        <v>44</v>
      </c>
      <c r="O350" s="55"/>
      <c r="P350" s="174">
        <f t="shared" si="81"/>
        <v>0</v>
      </c>
      <c r="Q350" s="174">
        <v>1.1199999999999999E-5</v>
      </c>
      <c r="R350" s="174">
        <f t="shared" si="82"/>
        <v>1.12E-4</v>
      </c>
      <c r="S350" s="174">
        <v>0</v>
      </c>
      <c r="T350" s="175">
        <f t="shared" si="83"/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76" t="s">
        <v>224</v>
      </c>
      <c r="AT350" s="176" t="s">
        <v>160</v>
      </c>
      <c r="AU350" s="176" t="s">
        <v>91</v>
      </c>
      <c r="AY350" s="14" t="s">
        <v>158</v>
      </c>
      <c r="BE350" s="177">
        <f t="shared" si="84"/>
        <v>0</v>
      </c>
      <c r="BF350" s="177">
        <f t="shared" si="85"/>
        <v>0</v>
      </c>
      <c r="BG350" s="177">
        <f t="shared" si="86"/>
        <v>0</v>
      </c>
      <c r="BH350" s="177">
        <f t="shared" si="87"/>
        <v>0</v>
      </c>
      <c r="BI350" s="177">
        <f t="shared" si="88"/>
        <v>0</v>
      </c>
      <c r="BJ350" s="14" t="s">
        <v>91</v>
      </c>
      <c r="BK350" s="177">
        <f t="shared" si="89"/>
        <v>0</v>
      </c>
      <c r="BL350" s="14" t="s">
        <v>224</v>
      </c>
      <c r="BM350" s="176" t="s">
        <v>2079</v>
      </c>
    </row>
    <row r="351" spans="1:65" s="2" customFormat="1" ht="16.5" customHeight="1">
      <c r="A351" s="29"/>
      <c r="B351" s="163"/>
      <c r="C351" s="183" t="s">
        <v>2080</v>
      </c>
      <c r="D351" s="183" t="s">
        <v>424</v>
      </c>
      <c r="E351" s="184" t="s">
        <v>2081</v>
      </c>
      <c r="F351" s="185" t="s">
        <v>2082</v>
      </c>
      <c r="G351" s="186" t="s">
        <v>231</v>
      </c>
      <c r="H351" s="187">
        <v>9</v>
      </c>
      <c r="I351" s="188"/>
      <c r="J351" s="189">
        <f t="shared" si="80"/>
        <v>0</v>
      </c>
      <c r="K351" s="253"/>
      <c r="L351" s="255"/>
      <c r="M351" s="254" t="s">
        <v>1</v>
      </c>
      <c r="N351" s="193" t="s">
        <v>44</v>
      </c>
      <c r="O351" s="55"/>
      <c r="P351" s="174">
        <f t="shared" si="81"/>
        <v>0</v>
      </c>
      <c r="Q351" s="174">
        <v>2.9070000000000002E-4</v>
      </c>
      <c r="R351" s="174">
        <f t="shared" si="82"/>
        <v>2.6163000000000002E-3</v>
      </c>
      <c r="S351" s="174">
        <v>0</v>
      </c>
      <c r="T351" s="175">
        <f t="shared" si="83"/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176" t="s">
        <v>293</v>
      </c>
      <c r="AT351" s="176" t="s">
        <v>424</v>
      </c>
      <c r="AU351" s="176" t="s">
        <v>91</v>
      </c>
      <c r="AY351" s="14" t="s">
        <v>158</v>
      </c>
      <c r="BE351" s="177">
        <f t="shared" si="84"/>
        <v>0</v>
      </c>
      <c r="BF351" s="177">
        <f t="shared" si="85"/>
        <v>0</v>
      </c>
      <c r="BG351" s="177">
        <f t="shared" si="86"/>
        <v>0</v>
      </c>
      <c r="BH351" s="177">
        <f t="shared" si="87"/>
        <v>0</v>
      </c>
      <c r="BI351" s="177">
        <f t="shared" si="88"/>
        <v>0</v>
      </c>
      <c r="BJ351" s="14" t="s">
        <v>91</v>
      </c>
      <c r="BK351" s="177">
        <f t="shared" si="89"/>
        <v>0</v>
      </c>
      <c r="BL351" s="14" t="s">
        <v>224</v>
      </c>
      <c r="BM351" s="176" t="s">
        <v>2083</v>
      </c>
    </row>
    <row r="352" spans="1:65" s="2" customFormat="1" ht="16.5" customHeight="1">
      <c r="A352" s="29"/>
      <c r="B352" s="163"/>
      <c r="C352" s="183" t="s">
        <v>2084</v>
      </c>
      <c r="D352" s="183" t="s">
        <v>424</v>
      </c>
      <c r="E352" s="184" t="s">
        <v>2085</v>
      </c>
      <c r="F352" s="185" t="s">
        <v>2086</v>
      </c>
      <c r="G352" s="186" t="s">
        <v>231</v>
      </c>
      <c r="H352" s="187">
        <v>1</v>
      </c>
      <c r="I352" s="188"/>
      <c r="J352" s="189">
        <f t="shared" si="80"/>
        <v>0</v>
      </c>
      <c r="K352" s="253"/>
      <c r="L352" s="255"/>
      <c r="M352" s="254" t="s">
        <v>1</v>
      </c>
      <c r="N352" s="193" t="s">
        <v>44</v>
      </c>
      <c r="O352" s="55"/>
      <c r="P352" s="174">
        <f t="shared" si="81"/>
        <v>0</v>
      </c>
      <c r="Q352" s="174">
        <v>4.5619999999999998E-4</v>
      </c>
      <c r="R352" s="174">
        <f t="shared" si="82"/>
        <v>4.5619999999999998E-4</v>
      </c>
      <c r="S352" s="174">
        <v>0</v>
      </c>
      <c r="T352" s="175">
        <f t="shared" si="83"/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76" t="s">
        <v>293</v>
      </c>
      <c r="AT352" s="176" t="s">
        <v>424</v>
      </c>
      <c r="AU352" s="176" t="s">
        <v>91</v>
      </c>
      <c r="AY352" s="14" t="s">
        <v>158</v>
      </c>
      <c r="BE352" s="177">
        <f t="shared" si="84"/>
        <v>0</v>
      </c>
      <c r="BF352" s="177">
        <f t="shared" si="85"/>
        <v>0</v>
      </c>
      <c r="BG352" s="177">
        <f t="shared" si="86"/>
        <v>0</v>
      </c>
      <c r="BH352" s="177">
        <f t="shared" si="87"/>
        <v>0</v>
      </c>
      <c r="BI352" s="177">
        <f t="shared" si="88"/>
        <v>0</v>
      </c>
      <c r="BJ352" s="14" t="s">
        <v>91</v>
      </c>
      <c r="BK352" s="177">
        <f t="shared" si="89"/>
        <v>0</v>
      </c>
      <c r="BL352" s="14" t="s">
        <v>224</v>
      </c>
      <c r="BM352" s="176" t="s">
        <v>2087</v>
      </c>
    </row>
    <row r="353" spans="1:65" s="2" customFormat="1" ht="21.75" customHeight="1">
      <c r="A353" s="29"/>
      <c r="B353" s="163"/>
      <c r="C353" s="164" t="s">
        <v>2088</v>
      </c>
      <c r="D353" s="164" t="s">
        <v>160</v>
      </c>
      <c r="E353" s="165" t="s">
        <v>2089</v>
      </c>
      <c r="F353" s="166" t="s">
        <v>2090</v>
      </c>
      <c r="G353" s="167" t="s">
        <v>231</v>
      </c>
      <c r="H353" s="168">
        <v>8</v>
      </c>
      <c r="I353" s="169"/>
      <c r="J353" s="170">
        <f t="shared" si="80"/>
        <v>0</v>
      </c>
      <c r="K353" s="249"/>
      <c r="L353" s="251"/>
      <c r="M353" s="250" t="s">
        <v>1</v>
      </c>
      <c r="N353" s="173" t="s">
        <v>44</v>
      </c>
      <c r="O353" s="55"/>
      <c r="P353" s="174">
        <f t="shared" si="81"/>
        <v>0</v>
      </c>
      <c r="Q353" s="174">
        <v>1.0000000000000001E-5</v>
      </c>
      <c r="R353" s="174">
        <f t="shared" si="82"/>
        <v>8.0000000000000007E-5</v>
      </c>
      <c r="S353" s="174">
        <v>0</v>
      </c>
      <c r="T353" s="175">
        <f t="shared" si="83"/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176" t="s">
        <v>224</v>
      </c>
      <c r="AT353" s="176" t="s">
        <v>160</v>
      </c>
      <c r="AU353" s="176" t="s">
        <v>91</v>
      </c>
      <c r="AY353" s="14" t="s">
        <v>158</v>
      </c>
      <c r="BE353" s="177">
        <f t="shared" si="84"/>
        <v>0</v>
      </c>
      <c r="BF353" s="177">
        <f t="shared" si="85"/>
        <v>0</v>
      </c>
      <c r="BG353" s="177">
        <f t="shared" si="86"/>
        <v>0</v>
      </c>
      <c r="BH353" s="177">
        <f t="shared" si="87"/>
        <v>0</v>
      </c>
      <c r="BI353" s="177">
        <f t="shared" si="88"/>
        <v>0</v>
      </c>
      <c r="BJ353" s="14" t="s">
        <v>91</v>
      </c>
      <c r="BK353" s="177">
        <f t="shared" si="89"/>
        <v>0</v>
      </c>
      <c r="BL353" s="14" t="s">
        <v>224</v>
      </c>
      <c r="BM353" s="176" t="s">
        <v>2091</v>
      </c>
    </row>
    <row r="354" spans="1:65" s="2" customFormat="1" ht="16.5" customHeight="1">
      <c r="A354" s="29"/>
      <c r="B354" s="163"/>
      <c r="C354" s="183" t="s">
        <v>2092</v>
      </c>
      <c r="D354" s="183" t="s">
        <v>424</v>
      </c>
      <c r="E354" s="184" t="s">
        <v>2093</v>
      </c>
      <c r="F354" s="185" t="s">
        <v>2094</v>
      </c>
      <c r="G354" s="186" t="s">
        <v>231</v>
      </c>
      <c r="H354" s="187">
        <v>8</v>
      </c>
      <c r="I354" s="188"/>
      <c r="J354" s="189">
        <f t="shared" si="80"/>
        <v>0</v>
      </c>
      <c r="K354" s="253"/>
      <c r="L354" s="255"/>
      <c r="M354" s="254" t="s">
        <v>1</v>
      </c>
      <c r="N354" s="193" t="s">
        <v>44</v>
      </c>
      <c r="O354" s="55"/>
      <c r="P354" s="174">
        <f t="shared" si="81"/>
        <v>0</v>
      </c>
      <c r="Q354" s="174">
        <v>2.187E-4</v>
      </c>
      <c r="R354" s="174">
        <f t="shared" si="82"/>
        <v>1.7496E-3</v>
      </c>
      <c r="S354" s="174">
        <v>0</v>
      </c>
      <c r="T354" s="175">
        <f t="shared" si="83"/>
        <v>0</v>
      </c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R354" s="176" t="s">
        <v>293</v>
      </c>
      <c r="AT354" s="176" t="s">
        <v>424</v>
      </c>
      <c r="AU354" s="176" t="s">
        <v>91</v>
      </c>
      <c r="AY354" s="14" t="s">
        <v>158</v>
      </c>
      <c r="BE354" s="177">
        <f t="shared" si="84"/>
        <v>0</v>
      </c>
      <c r="BF354" s="177">
        <f t="shared" si="85"/>
        <v>0</v>
      </c>
      <c r="BG354" s="177">
        <f t="shared" si="86"/>
        <v>0</v>
      </c>
      <c r="BH354" s="177">
        <f t="shared" si="87"/>
        <v>0</v>
      </c>
      <c r="BI354" s="177">
        <f t="shared" si="88"/>
        <v>0</v>
      </c>
      <c r="BJ354" s="14" t="s">
        <v>91</v>
      </c>
      <c r="BK354" s="177">
        <f t="shared" si="89"/>
        <v>0</v>
      </c>
      <c r="BL354" s="14" t="s">
        <v>224</v>
      </c>
      <c r="BM354" s="176" t="s">
        <v>2095</v>
      </c>
    </row>
    <row r="355" spans="1:65" s="2" customFormat="1" ht="21.75" customHeight="1">
      <c r="A355" s="29"/>
      <c r="B355" s="163"/>
      <c r="C355" s="164" t="s">
        <v>2096</v>
      </c>
      <c r="D355" s="164" t="s">
        <v>160</v>
      </c>
      <c r="E355" s="165" t="s">
        <v>2097</v>
      </c>
      <c r="F355" s="166" t="s">
        <v>2098</v>
      </c>
      <c r="G355" s="167" t="s">
        <v>231</v>
      </c>
      <c r="H355" s="168">
        <v>3</v>
      </c>
      <c r="I355" s="169"/>
      <c r="J355" s="170">
        <f t="shared" si="80"/>
        <v>0</v>
      </c>
      <c r="K355" s="249"/>
      <c r="L355" s="251"/>
      <c r="M355" s="250" t="s">
        <v>1</v>
      </c>
      <c r="N355" s="173" t="s">
        <v>44</v>
      </c>
      <c r="O355" s="55"/>
      <c r="P355" s="174">
        <f t="shared" si="81"/>
        <v>0</v>
      </c>
      <c r="Q355" s="174">
        <v>1.0000000000000001E-5</v>
      </c>
      <c r="R355" s="174">
        <f t="shared" si="82"/>
        <v>3.0000000000000004E-5</v>
      </c>
      <c r="S355" s="174">
        <v>0</v>
      </c>
      <c r="T355" s="175">
        <f t="shared" si="83"/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76" t="s">
        <v>224</v>
      </c>
      <c r="AT355" s="176" t="s">
        <v>160</v>
      </c>
      <c r="AU355" s="176" t="s">
        <v>91</v>
      </c>
      <c r="AY355" s="14" t="s">
        <v>158</v>
      </c>
      <c r="BE355" s="177">
        <f t="shared" si="84"/>
        <v>0</v>
      </c>
      <c r="BF355" s="177">
        <f t="shared" si="85"/>
        <v>0</v>
      </c>
      <c r="BG355" s="177">
        <f t="shared" si="86"/>
        <v>0</v>
      </c>
      <c r="BH355" s="177">
        <f t="shared" si="87"/>
        <v>0</v>
      </c>
      <c r="BI355" s="177">
        <f t="shared" si="88"/>
        <v>0</v>
      </c>
      <c r="BJ355" s="14" t="s">
        <v>91</v>
      </c>
      <c r="BK355" s="177">
        <f t="shared" si="89"/>
        <v>0</v>
      </c>
      <c r="BL355" s="14" t="s">
        <v>224</v>
      </c>
      <c r="BM355" s="176" t="s">
        <v>2099</v>
      </c>
    </row>
    <row r="356" spans="1:65" s="2" customFormat="1" ht="21.75" customHeight="1">
      <c r="A356" s="29"/>
      <c r="B356" s="163"/>
      <c r="C356" s="183" t="s">
        <v>2100</v>
      </c>
      <c r="D356" s="183" t="s">
        <v>424</v>
      </c>
      <c r="E356" s="184" t="s">
        <v>2101</v>
      </c>
      <c r="F356" s="185" t="s">
        <v>2562</v>
      </c>
      <c r="G356" s="186" t="s">
        <v>231</v>
      </c>
      <c r="H356" s="187">
        <v>2</v>
      </c>
      <c r="I356" s="188"/>
      <c r="J356" s="189">
        <f t="shared" si="80"/>
        <v>0</v>
      </c>
      <c r="K356" s="253"/>
      <c r="L356" s="255"/>
      <c r="M356" s="254" t="s">
        <v>1</v>
      </c>
      <c r="N356" s="193" t="s">
        <v>44</v>
      </c>
      <c r="O356" s="55"/>
      <c r="P356" s="174">
        <f t="shared" si="81"/>
        <v>0</v>
      </c>
      <c r="Q356" s="174">
        <v>1.0026000000000001E-4</v>
      </c>
      <c r="R356" s="174">
        <f t="shared" si="82"/>
        <v>2.0052000000000001E-4</v>
      </c>
      <c r="S356" s="174">
        <v>0</v>
      </c>
      <c r="T356" s="175">
        <f t="shared" si="83"/>
        <v>0</v>
      </c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R356" s="176" t="s">
        <v>293</v>
      </c>
      <c r="AT356" s="176" t="s">
        <v>424</v>
      </c>
      <c r="AU356" s="176" t="s">
        <v>91</v>
      </c>
      <c r="AY356" s="14" t="s">
        <v>158</v>
      </c>
      <c r="BE356" s="177">
        <f t="shared" si="84"/>
        <v>0</v>
      </c>
      <c r="BF356" s="177">
        <f t="shared" si="85"/>
        <v>0</v>
      </c>
      <c r="BG356" s="177">
        <f t="shared" si="86"/>
        <v>0</v>
      </c>
      <c r="BH356" s="177">
        <f t="shared" si="87"/>
        <v>0</v>
      </c>
      <c r="BI356" s="177">
        <f t="shared" si="88"/>
        <v>0</v>
      </c>
      <c r="BJ356" s="14" t="s">
        <v>91</v>
      </c>
      <c r="BK356" s="177">
        <f t="shared" si="89"/>
        <v>0</v>
      </c>
      <c r="BL356" s="14" t="s">
        <v>224</v>
      </c>
      <c r="BM356" s="176" t="s">
        <v>2102</v>
      </c>
    </row>
    <row r="357" spans="1:65" s="2" customFormat="1" ht="16.5" customHeight="1">
      <c r="A357" s="29"/>
      <c r="B357" s="163"/>
      <c r="C357" s="183" t="s">
        <v>2103</v>
      </c>
      <c r="D357" s="183" t="s">
        <v>424</v>
      </c>
      <c r="E357" s="184" t="s">
        <v>2104</v>
      </c>
      <c r="F357" s="185" t="s">
        <v>2105</v>
      </c>
      <c r="G357" s="186" t="s">
        <v>231</v>
      </c>
      <c r="H357" s="187">
        <v>1</v>
      </c>
      <c r="I357" s="188"/>
      <c r="J357" s="189">
        <f t="shared" si="80"/>
        <v>0</v>
      </c>
      <c r="K357" s="253"/>
      <c r="L357" s="255"/>
      <c r="M357" s="254" t="s">
        <v>1</v>
      </c>
      <c r="N357" s="193" t="s">
        <v>44</v>
      </c>
      <c r="O357" s="55"/>
      <c r="P357" s="174">
        <f t="shared" si="81"/>
        <v>0</v>
      </c>
      <c r="Q357" s="174">
        <v>0</v>
      </c>
      <c r="R357" s="174">
        <f t="shared" si="82"/>
        <v>0</v>
      </c>
      <c r="S357" s="174">
        <v>0</v>
      </c>
      <c r="T357" s="175">
        <f t="shared" si="83"/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76" t="s">
        <v>293</v>
      </c>
      <c r="AT357" s="176" t="s">
        <v>424</v>
      </c>
      <c r="AU357" s="176" t="s">
        <v>91</v>
      </c>
      <c r="AY357" s="14" t="s">
        <v>158</v>
      </c>
      <c r="BE357" s="177">
        <f t="shared" si="84"/>
        <v>0</v>
      </c>
      <c r="BF357" s="177">
        <f t="shared" si="85"/>
        <v>0</v>
      </c>
      <c r="BG357" s="177">
        <f t="shared" si="86"/>
        <v>0</v>
      </c>
      <c r="BH357" s="177">
        <f t="shared" si="87"/>
        <v>0</v>
      </c>
      <c r="BI357" s="177">
        <f t="shared" si="88"/>
        <v>0</v>
      </c>
      <c r="BJ357" s="14" t="s">
        <v>91</v>
      </c>
      <c r="BK357" s="177">
        <f t="shared" si="89"/>
        <v>0</v>
      </c>
      <c r="BL357" s="14" t="s">
        <v>224</v>
      </c>
      <c r="BM357" s="176" t="s">
        <v>2106</v>
      </c>
    </row>
    <row r="358" spans="1:65" s="2" customFormat="1" ht="21.75" customHeight="1">
      <c r="A358" s="29"/>
      <c r="B358" s="163"/>
      <c r="C358" s="164" t="s">
        <v>2107</v>
      </c>
      <c r="D358" s="164" t="s">
        <v>160</v>
      </c>
      <c r="E358" s="165" t="s">
        <v>2108</v>
      </c>
      <c r="F358" s="166" t="s">
        <v>2109</v>
      </c>
      <c r="G358" s="167" t="s">
        <v>231</v>
      </c>
      <c r="H358" s="168">
        <v>1</v>
      </c>
      <c r="I358" s="169"/>
      <c r="J358" s="170">
        <f t="shared" si="80"/>
        <v>0</v>
      </c>
      <c r="K358" s="249"/>
      <c r="L358" s="251"/>
      <c r="M358" s="250" t="s">
        <v>1</v>
      </c>
      <c r="N358" s="173" t="s">
        <v>44</v>
      </c>
      <c r="O358" s="55"/>
      <c r="P358" s="174">
        <f t="shared" si="81"/>
        <v>0</v>
      </c>
      <c r="Q358" s="174">
        <v>1.0000000000000001E-5</v>
      </c>
      <c r="R358" s="174">
        <f t="shared" si="82"/>
        <v>1.0000000000000001E-5</v>
      </c>
      <c r="S358" s="174">
        <v>0</v>
      </c>
      <c r="T358" s="175">
        <f t="shared" si="83"/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76" t="s">
        <v>224</v>
      </c>
      <c r="AT358" s="176" t="s">
        <v>160</v>
      </c>
      <c r="AU358" s="176" t="s">
        <v>91</v>
      </c>
      <c r="AY358" s="14" t="s">
        <v>158</v>
      </c>
      <c r="BE358" s="177">
        <f t="shared" si="84"/>
        <v>0</v>
      </c>
      <c r="BF358" s="177">
        <f t="shared" si="85"/>
        <v>0</v>
      </c>
      <c r="BG358" s="177">
        <f t="shared" si="86"/>
        <v>0</v>
      </c>
      <c r="BH358" s="177">
        <f t="shared" si="87"/>
        <v>0</v>
      </c>
      <c r="BI358" s="177">
        <f t="shared" si="88"/>
        <v>0</v>
      </c>
      <c r="BJ358" s="14" t="s">
        <v>91</v>
      </c>
      <c r="BK358" s="177">
        <f t="shared" si="89"/>
        <v>0</v>
      </c>
      <c r="BL358" s="14" t="s">
        <v>224</v>
      </c>
      <c r="BM358" s="176" t="s">
        <v>2110</v>
      </c>
    </row>
    <row r="359" spans="1:65" s="2" customFormat="1" ht="16.5" customHeight="1">
      <c r="A359" s="29"/>
      <c r="B359" s="163"/>
      <c r="C359" s="183" t="s">
        <v>2111</v>
      </c>
      <c r="D359" s="183" t="s">
        <v>424</v>
      </c>
      <c r="E359" s="184" t="s">
        <v>2112</v>
      </c>
      <c r="F359" s="185" t="s">
        <v>2113</v>
      </c>
      <c r="G359" s="186" t="s">
        <v>231</v>
      </c>
      <c r="H359" s="187">
        <v>1</v>
      </c>
      <c r="I359" s="188"/>
      <c r="J359" s="189">
        <f t="shared" si="80"/>
        <v>0</v>
      </c>
      <c r="K359" s="253"/>
      <c r="L359" s="255"/>
      <c r="M359" s="254" t="s">
        <v>1</v>
      </c>
      <c r="N359" s="193" t="s">
        <v>44</v>
      </c>
      <c r="O359" s="55"/>
      <c r="P359" s="174">
        <f t="shared" si="81"/>
        <v>0</v>
      </c>
      <c r="Q359" s="174">
        <v>5.2999999999999998E-4</v>
      </c>
      <c r="R359" s="174">
        <f t="shared" si="82"/>
        <v>5.2999999999999998E-4</v>
      </c>
      <c r="S359" s="174">
        <v>0</v>
      </c>
      <c r="T359" s="175">
        <f t="shared" si="83"/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176" t="s">
        <v>293</v>
      </c>
      <c r="AT359" s="176" t="s">
        <v>424</v>
      </c>
      <c r="AU359" s="176" t="s">
        <v>91</v>
      </c>
      <c r="AY359" s="14" t="s">
        <v>158</v>
      </c>
      <c r="BE359" s="177">
        <f t="shared" si="84"/>
        <v>0</v>
      </c>
      <c r="BF359" s="177">
        <f t="shared" si="85"/>
        <v>0</v>
      </c>
      <c r="BG359" s="177">
        <f t="shared" si="86"/>
        <v>0</v>
      </c>
      <c r="BH359" s="177">
        <f t="shared" si="87"/>
        <v>0</v>
      </c>
      <c r="BI359" s="177">
        <f t="shared" si="88"/>
        <v>0</v>
      </c>
      <c r="BJ359" s="14" t="s">
        <v>91</v>
      </c>
      <c r="BK359" s="177">
        <f t="shared" si="89"/>
        <v>0</v>
      </c>
      <c r="BL359" s="14" t="s">
        <v>224</v>
      </c>
      <c r="BM359" s="176" t="s">
        <v>2114</v>
      </c>
    </row>
    <row r="360" spans="1:65" s="2" customFormat="1" ht="16.5" customHeight="1">
      <c r="A360" s="29"/>
      <c r="B360" s="163"/>
      <c r="C360" s="164" t="s">
        <v>2115</v>
      </c>
      <c r="D360" s="164" t="s">
        <v>160</v>
      </c>
      <c r="E360" s="165" t="s">
        <v>2116</v>
      </c>
      <c r="F360" s="166" t="s">
        <v>2117</v>
      </c>
      <c r="G360" s="167" t="s">
        <v>231</v>
      </c>
      <c r="H360" s="168">
        <v>21</v>
      </c>
      <c r="I360" s="169"/>
      <c r="J360" s="170">
        <f t="shared" si="80"/>
        <v>0</v>
      </c>
      <c r="K360" s="249"/>
      <c r="L360" s="251"/>
      <c r="M360" s="250" t="s">
        <v>1</v>
      </c>
      <c r="N360" s="173" t="s">
        <v>44</v>
      </c>
      <c r="O360" s="55"/>
      <c r="P360" s="174">
        <f t="shared" si="81"/>
        <v>0</v>
      </c>
      <c r="Q360" s="174">
        <v>0</v>
      </c>
      <c r="R360" s="174">
        <f t="shared" si="82"/>
        <v>0</v>
      </c>
      <c r="S360" s="174">
        <v>0</v>
      </c>
      <c r="T360" s="175">
        <f t="shared" si="83"/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76" t="s">
        <v>224</v>
      </c>
      <c r="AT360" s="176" t="s">
        <v>160</v>
      </c>
      <c r="AU360" s="176" t="s">
        <v>91</v>
      </c>
      <c r="AY360" s="14" t="s">
        <v>158</v>
      </c>
      <c r="BE360" s="177">
        <f t="shared" si="84"/>
        <v>0</v>
      </c>
      <c r="BF360" s="177">
        <f t="shared" si="85"/>
        <v>0</v>
      </c>
      <c r="BG360" s="177">
        <f t="shared" si="86"/>
        <v>0</v>
      </c>
      <c r="BH360" s="177">
        <f t="shared" si="87"/>
        <v>0</v>
      </c>
      <c r="BI360" s="177">
        <f t="shared" si="88"/>
        <v>0</v>
      </c>
      <c r="BJ360" s="14" t="s">
        <v>91</v>
      </c>
      <c r="BK360" s="177">
        <f t="shared" si="89"/>
        <v>0</v>
      </c>
      <c r="BL360" s="14" t="s">
        <v>224</v>
      </c>
      <c r="BM360" s="176" t="s">
        <v>2118</v>
      </c>
    </row>
    <row r="361" spans="1:65" s="2" customFormat="1" ht="30.75" customHeight="1">
      <c r="A361" s="29"/>
      <c r="B361" s="163"/>
      <c r="C361" s="183" t="s">
        <v>2119</v>
      </c>
      <c r="D361" s="183" t="s">
        <v>424</v>
      </c>
      <c r="E361" s="184" t="s">
        <v>2120</v>
      </c>
      <c r="F361" s="185" t="s">
        <v>2563</v>
      </c>
      <c r="G361" s="186" t="s">
        <v>231</v>
      </c>
      <c r="H361" s="187">
        <v>13</v>
      </c>
      <c r="I361" s="188"/>
      <c r="J361" s="189">
        <f t="shared" si="80"/>
        <v>0</v>
      </c>
      <c r="K361" s="253"/>
      <c r="L361" s="255"/>
      <c r="M361" s="254" t="s">
        <v>1</v>
      </c>
      <c r="N361" s="193" t="s">
        <v>44</v>
      </c>
      <c r="O361" s="55"/>
      <c r="P361" s="174">
        <f t="shared" si="81"/>
        <v>0</v>
      </c>
      <c r="Q361" s="174">
        <v>3.3899999999999998E-3</v>
      </c>
      <c r="R361" s="174">
        <f t="shared" si="82"/>
        <v>4.4069999999999998E-2</v>
      </c>
      <c r="S361" s="174">
        <v>0</v>
      </c>
      <c r="T361" s="175">
        <f t="shared" si="83"/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176" t="s">
        <v>293</v>
      </c>
      <c r="AT361" s="176" t="s">
        <v>424</v>
      </c>
      <c r="AU361" s="176" t="s">
        <v>91</v>
      </c>
      <c r="AY361" s="14" t="s">
        <v>158</v>
      </c>
      <c r="BE361" s="177">
        <f t="shared" si="84"/>
        <v>0</v>
      </c>
      <c r="BF361" s="177">
        <f t="shared" si="85"/>
        <v>0</v>
      </c>
      <c r="BG361" s="177">
        <f t="shared" si="86"/>
        <v>0</v>
      </c>
      <c r="BH361" s="177">
        <f t="shared" si="87"/>
        <v>0</v>
      </c>
      <c r="BI361" s="177">
        <f t="shared" si="88"/>
        <v>0</v>
      </c>
      <c r="BJ361" s="14" t="s">
        <v>91</v>
      </c>
      <c r="BK361" s="177">
        <f t="shared" si="89"/>
        <v>0</v>
      </c>
      <c r="BL361" s="14" t="s">
        <v>224</v>
      </c>
      <c r="BM361" s="176" t="s">
        <v>2121</v>
      </c>
    </row>
    <row r="362" spans="1:65" s="2" customFormat="1" ht="29.25" customHeight="1">
      <c r="A362" s="29"/>
      <c r="B362" s="163"/>
      <c r="C362" s="183" t="s">
        <v>2122</v>
      </c>
      <c r="D362" s="183" t="s">
        <v>424</v>
      </c>
      <c r="E362" s="184" t="s">
        <v>2123</v>
      </c>
      <c r="F362" s="185" t="s">
        <v>2564</v>
      </c>
      <c r="G362" s="186" t="s">
        <v>231</v>
      </c>
      <c r="H362" s="187">
        <v>3</v>
      </c>
      <c r="I362" s="188"/>
      <c r="J362" s="189">
        <f t="shared" si="80"/>
        <v>0</v>
      </c>
      <c r="K362" s="253"/>
      <c r="L362" s="255"/>
      <c r="M362" s="254" t="s">
        <v>1</v>
      </c>
      <c r="N362" s="193" t="s">
        <v>44</v>
      </c>
      <c r="O362" s="55"/>
      <c r="P362" s="174">
        <f t="shared" si="81"/>
        <v>0</v>
      </c>
      <c r="Q362" s="174">
        <v>3.8400000000000001E-3</v>
      </c>
      <c r="R362" s="174">
        <f t="shared" si="82"/>
        <v>1.1520000000000001E-2</v>
      </c>
      <c r="S362" s="174">
        <v>0</v>
      </c>
      <c r="T362" s="175">
        <f t="shared" si="83"/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76" t="s">
        <v>293</v>
      </c>
      <c r="AT362" s="176" t="s">
        <v>424</v>
      </c>
      <c r="AU362" s="176" t="s">
        <v>91</v>
      </c>
      <c r="AY362" s="14" t="s">
        <v>158</v>
      </c>
      <c r="BE362" s="177">
        <f t="shared" si="84"/>
        <v>0</v>
      </c>
      <c r="BF362" s="177">
        <f t="shared" si="85"/>
        <v>0</v>
      </c>
      <c r="BG362" s="177">
        <f t="shared" si="86"/>
        <v>0</v>
      </c>
      <c r="BH362" s="177">
        <f t="shared" si="87"/>
        <v>0</v>
      </c>
      <c r="BI362" s="177">
        <f t="shared" si="88"/>
        <v>0</v>
      </c>
      <c r="BJ362" s="14" t="s">
        <v>91</v>
      </c>
      <c r="BK362" s="177">
        <f t="shared" si="89"/>
        <v>0</v>
      </c>
      <c r="BL362" s="14" t="s">
        <v>224</v>
      </c>
      <c r="BM362" s="176" t="s">
        <v>2124</v>
      </c>
    </row>
    <row r="363" spans="1:65" s="2" customFormat="1" ht="27.75" customHeight="1">
      <c r="A363" s="29"/>
      <c r="B363" s="163"/>
      <c r="C363" s="183" t="s">
        <v>793</v>
      </c>
      <c r="D363" s="183" t="s">
        <v>424</v>
      </c>
      <c r="E363" s="184" t="s">
        <v>2125</v>
      </c>
      <c r="F363" s="185" t="s">
        <v>2565</v>
      </c>
      <c r="G363" s="186" t="s">
        <v>231</v>
      </c>
      <c r="H363" s="187">
        <v>2</v>
      </c>
      <c r="I363" s="188"/>
      <c r="J363" s="189">
        <f t="shared" si="80"/>
        <v>0</v>
      </c>
      <c r="K363" s="253"/>
      <c r="L363" s="255"/>
      <c r="M363" s="254" t="s">
        <v>1</v>
      </c>
      <c r="N363" s="193" t="s">
        <v>44</v>
      </c>
      <c r="O363" s="55"/>
      <c r="P363" s="174">
        <f t="shared" si="81"/>
        <v>0</v>
      </c>
      <c r="Q363" s="174">
        <v>2.877E-2</v>
      </c>
      <c r="R363" s="174">
        <f t="shared" si="82"/>
        <v>5.7540000000000001E-2</v>
      </c>
      <c r="S363" s="174">
        <v>0</v>
      </c>
      <c r="T363" s="175">
        <f t="shared" si="83"/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176" t="s">
        <v>293</v>
      </c>
      <c r="AT363" s="176" t="s">
        <v>424</v>
      </c>
      <c r="AU363" s="176" t="s">
        <v>91</v>
      </c>
      <c r="AY363" s="14" t="s">
        <v>158</v>
      </c>
      <c r="BE363" s="177">
        <f t="shared" si="84"/>
        <v>0</v>
      </c>
      <c r="BF363" s="177">
        <f t="shared" si="85"/>
        <v>0</v>
      </c>
      <c r="BG363" s="177">
        <f t="shared" si="86"/>
        <v>0</v>
      </c>
      <c r="BH363" s="177">
        <f t="shared" si="87"/>
        <v>0</v>
      </c>
      <c r="BI363" s="177">
        <f t="shared" si="88"/>
        <v>0</v>
      </c>
      <c r="BJ363" s="14" t="s">
        <v>91</v>
      </c>
      <c r="BK363" s="177">
        <f t="shared" si="89"/>
        <v>0</v>
      </c>
      <c r="BL363" s="14" t="s">
        <v>224</v>
      </c>
      <c r="BM363" s="176" t="s">
        <v>2126</v>
      </c>
    </row>
    <row r="364" spans="1:65" s="2" customFormat="1" ht="30" customHeight="1">
      <c r="A364" s="29"/>
      <c r="B364" s="163"/>
      <c r="C364" s="183" t="s">
        <v>2127</v>
      </c>
      <c r="D364" s="183" t="s">
        <v>424</v>
      </c>
      <c r="E364" s="184" t="s">
        <v>2128</v>
      </c>
      <c r="F364" s="185" t="s">
        <v>2566</v>
      </c>
      <c r="G364" s="186" t="s">
        <v>231</v>
      </c>
      <c r="H364" s="187">
        <v>3</v>
      </c>
      <c r="I364" s="188"/>
      <c r="J364" s="189">
        <f t="shared" si="80"/>
        <v>0</v>
      </c>
      <c r="K364" s="253"/>
      <c r="L364" s="255"/>
      <c r="M364" s="254" t="s">
        <v>1</v>
      </c>
      <c r="N364" s="193" t="s">
        <v>44</v>
      </c>
      <c r="O364" s="55"/>
      <c r="P364" s="174">
        <f t="shared" si="81"/>
        <v>0</v>
      </c>
      <c r="Q364" s="174">
        <v>1.299E-2</v>
      </c>
      <c r="R364" s="174">
        <f t="shared" si="82"/>
        <v>3.8969999999999998E-2</v>
      </c>
      <c r="S364" s="174">
        <v>0</v>
      </c>
      <c r="T364" s="175">
        <f t="shared" si="83"/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76" t="s">
        <v>293</v>
      </c>
      <c r="AT364" s="176" t="s">
        <v>424</v>
      </c>
      <c r="AU364" s="176" t="s">
        <v>91</v>
      </c>
      <c r="AY364" s="14" t="s">
        <v>158</v>
      </c>
      <c r="BE364" s="177">
        <f t="shared" si="84"/>
        <v>0</v>
      </c>
      <c r="BF364" s="177">
        <f t="shared" si="85"/>
        <v>0</v>
      </c>
      <c r="BG364" s="177">
        <f t="shared" si="86"/>
        <v>0</v>
      </c>
      <c r="BH364" s="177">
        <f t="shared" si="87"/>
        <v>0</v>
      </c>
      <c r="BI364" s="177">
        <f t="shared" si="88"/>
        <v>0</v>
      </c>
      <c r="BJ364" s="14" t="s">
        <v>91</v>
      </c>
      <c r="BK364" s="177">
        <f t="shared" si="89"/>
        <v>0</v>
      </c>
      <c r="BL364" s="14" t="s">
        <v>224</v>
      </c>
      <c r="BM364" s="176" t="s">
        <v>2129</v>
      </c>
    </row>
    <row r="365" spans="1:65" s="2" customFormat="1" ht="21.75" customHeight="1">
      <c r="A365" s="29"/>
      <c r="B365" s="163"/>
      <c r="C365" s="164" t="s">
        <v>2130</v>
      </c>
      <c r="D365" s="164" t="s">
        <v>160</v>
      </c>
      <c r="E365" s="165" t="s">
        <v>1106</v>
      </c>
      <c r="F365" s="166" t="s">
        <v>1107</v>
      </c>
      <c r="G365" s="167" t="s">
        <v>764</v>
      </c>
      <c r="H365" s="198"/>
      <c r="I365" s="169"/>
      <c r="J365" s="170">
        <f t="shared" si="80"/>
        <v>0</v>
      </c>
      <c r="K365" s="249"/>
      <c r="L365" s="251"/>
      <c r="M365" s="250" t="s">
        <v>1</v>
      </c>
      <c r="N365" s="173" t="s">
        <v>44</v>
      </c>
      <c r="O365" s="55"/>
      <c r="P365" s="174">
        <f t="shared" si="81"/>
        <v>0</v>
      </c>
      <c r="Q365" s="174">
        <v>0</v>
      </c>
      <c r="R365" s="174">
        <f t="shared" si="82"/>
        <v>0</v>
      </c>
      <c r="S365" s="174">
        <v>0</v>
      </c>
      <c r="T365" s="175">
        <f t="shared" si="83"/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176" t="s">
        <v>224</v>
      </c>
      <c r="AT365" s="176" t="s">
        <v>160</v>
      </c>
      <c r="AU365" s="176" t="s">
        <v>91</v>
      </c>
      <c r="AY365" s="14" t="s">
        <v>158</v>
      </c>
      <c r="BE365" s="177">
        <f t="shared" si="84"/>
        <v>0</v>
      </c>
      <c r="BF365" s="177">
        <f t="shared" si="85"/>
        <v>0</v>
      </c>
      <c r="BG365" s="177">
        <f t="shared" si="86"/>
        <v>0</v>
      </c>
      <c r="BH365" s="177">
        <f t="shared" si="87"/>
        <v>0</v>
      </c>
      <c r="BI365" s="177">
        <f t="shared" si="88"/>
        <v>0</v>
      </c>
      <c r="BJ365" s="14" t="s">
        <v>91</v>
      </c>
      <c r="BK365" s="177">
        <f t="shared" si="89"/>
        <v>0</v>
      </c>
      <c r="BL365" s="14" t="s">
        <v>224</v>
      </c>
      <c r="BM365" s="176" t="s">
        <v>2131</v>
      </c>
    </row>
    <row r="366" spans="1:65" s="12" customFormat="1" ht="25.9" customHeight="1">
      <c r="B366" s="150"/>
      <c r="D366" s="151" t="s">
        <v>77</v>
      </c>
      <c r="E366" s="152" t="s">
        <v>2132</v>
      </c>
      <c r="F366" s="152" t="s">
        <v>2133</v>
      </c>
      <c r="I366" s="153"/>
      <c r="J366" s="154">
        <f>BK366</f>
        <v>0</v>
      </c>
      <c r="L366" s="150"/>
      <c r="M366" s="155"/>
      <c r="N366" s="156"/>
      <c r="O366" s="156"/>
      <c r="P366" s="157">
        <f>SUM(P367:P368)</f>
        <v>0</v>
      </c>
      <c r="Q366" s="156"/>
      <c r="R366" s="157">
        <f>SUM(R367:R368)</f>
        <v>0</v>
      </c>
      <c r="S366" s="156"/>
      <c r="T366" s="158">
        <f>SUM(T367:T368)</f>
        <v>0</v>
      </c>
      <c r="AR366" s="151" t="s">
        <v>164</v>
      </c>
      <c r="AT366" s="159" t="s">
        <v>77</v>
      </c>
      <c r="AU366" s="159" t="s">
        <v>78</v>
      </c>
      <c r="AY366" s="151" t="s">
        <v>158</v>
      </c>
      <c r="BK366" s="160">
        <f>SUM(BK367:BK368)</f>
        <v>0</v>
      </c>
    </row>
    <row r="367" spans="1:65" s="2" customFormat="1" ht="21.75" customHeight="1">
      <c r="A367" s="29"/>
      <c r="B367" s="163"/>
      <c r="C367" s="164" t="s">
        <v>2134</v>
      </c>
      <c r="D367" s="164" t="s">
        <v>160</v>
      </c>
      <c r="E367" s="165" t="s">
        <v>2135</v>
      </c>
      <c r="F367" s="166" t="s">
        <v>2136</v>
      </c>
      <c r="G367" s="167" t="s">
        <v>1911</v>
      </c>
      <c r="H367" s="168">
        <v>1</v>
      </c>
      <c r="I367" s="169"/>
      <c r="J367" s="170">
        <f>ROUND(I367*H367,2)</f>
        <v>0</v>
      </c>
      <c r="K367" s="249"/>
      <c r="L367" s="251"/>
      <c r="M367" s="250" t="s">
        <v>1</v>
      </c>
      <c r="N367" s="173" t="s">
        <v>44</v>
      </c>
      <c r="O367" s="55"/>
      <c r="P367" s="174">
        <f>O367*H367</f>
        <v>0</v>
      </c>
      <c r="Q367" s="174">
        <v>0</v>
      </c>
      <c r="R367" s="174">
        <f>Q367*H367</f>
        <v>0</v>
      </c>
      <c r="S367" s="174">
        <v>0</v>
      </c>
      <c r="T367" s="175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76" t="s">
        <v>164</v>
      </c>
      <c r="AT367" s="176" t="s">
        <v>160</v>
      </c>
      <c r="AU367" s="176" t="s">
        <v>85</v>
      </c>
      <c r="AY367" s="14" t="s">
        <v>158</v>
      </c>
      <c r="BE367" s="177">
        <f>IF(N367="základná",J367,0)</f>
        <v>0</v>
      </c>
      <c r="BF367" s="177">
        <f>IF(N367="znížená",J367,0)</f>
        <v>0</v>
      </c>
      <c r="BG367" s="177">
        <f>IF(N367="zákl. prenesená",J367,0)</f>
        <v>0</v>
      </c>
      <c r="BH367" s="177">
        <f>IF(N367="zníž. prenesená",J367,0)</f>
        <v>0</v>
      </c>
      <c r="BI367" s="177">
        <f>IF(N367="nulová",J367,0)</f>
        <v>0</v>
      </c>
      <c r="BJ367" s="14" t="s">
        <v>91</v>
      </c>
      <c r="BK367" s="177">
        <f>ROUND(I367*H367,2)</f>
        <v>0</v>
      </c>
      <c r="BL367" s="14" t="s">
        <v>164</v>
      </c>
      <c r="BM367" s="176" t="s">
        <v>2137</v>
      </c>
    </row>
    <row r="368" spans="1:65" s="2" customFormat="1" ht="33" customHeight="1">
      <c r="A368" s="29"/>
      <c r="B368" s="163"/>
      <c r="C368" s="164" t="s">
        <v>2138</v>
      </c>
      <c r="D368" s="164" t="s">
        <v>160</v>
      </c>
      <c r="E368" s="165" t="s">
        <v>2139</v>
      </c>
      <c r="F368" s="166" t="s">
        <v>2140</v>
      </c>
      <c r="G368" s="167" t="s">
        <v>1911</v>
      </c>
      <c r="H368" s="168">
        <v>1</v>
      </c>
      <c r="I368" s="169"/>
      <c r="J368" s="170">
        <f>ROUND(I368*H368,2)</f>
        <v>0</v>
      </c>
      <c r="K368" s="249"/>
      <c r="L368" s="251"/>
      <c r="M368" s="258" t="s">
        <v>1</v>
      </c>
      <c r="N368" s="179" t="s">
        <v>44</v>
      </c>
      <c r="O368" s="180"/>
      <c r="P368" s="181">
        <f>O368*H368</f>
        <v>0</v>
      </c>
      <c r="Q368" s="181">
        <v>0</v>
      </c>
      <c r="R368" s="181">
        <f>Q368*H368</f>
        <v>0</v>
      </c>
      <c r="S368" s="181">
        <v>0</v>
      </c>
      <c r="T368" s="182">
        <f>S368*H368</f>
        <v>0</v>
      </c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R368" s="176" t="s">
        <v>164</v>
      </c>
      <c r="AT368" s="176" t="s">
        <v>160</v>
      </c>
      <c r="AU368" s="176" t="s">
        <v>85</v>
      </c>
      <c r="AY368" s="14" t="s">
        <v>158</v>
      </c>
      <c r="BE368" s="177">
        <f>IF(N368="základná",J368,0)</f>
        <v>0</v>
      </c>
      <c r="BF368" s="177">
        <f>IF(N368="znížená",J368,0)</f>
        <v>0</v>
      </c>
      <c r="BG368" s="177">
        <f>IF(N368="zákl. prenesená",J368,0)</f>
        <v>0</v>
      </c>
      <c r="BH368" s="177">
        <f>IF(N368="zníž. prenesená",J368,0)</f>
        <v>0</v>
      </c>
      <c r="BI368" s="177">
        <f>IF(N368="nulová",J368,0)</f>
        <v>0</v>
      </c>
      <c r="BJ368" s="14" t="s">
        <v>91</v>
      </c>
      <c r="BK368" s="177">
        <f>ROUND(I368*H368,2)</f>
        <v>0</v>
      </c>
      <c r="BL368" s="14" t="s">
        <v>164</v>
      </c>
      <c r="BM368" s="176" t="s">
        <v>2141</v>
      </c>
    </row>
    <row r="369" spans="1:31" s="2" customFormat="1" ht="6.95" customHeight="1">
      <c r="A369" s="29"/>
      <c r="B369" s="44"/>
      <c r="C369" s="45"/>
      <c r="D369" s="45"/>
      <c r="E369" s="45"/>
      <c r="F369" s="45"/>
      <c r="G369" s="45"/>
      <c r="H369" s="45"/>
      <c r="I369" s="122"/>
      <c r="J369" s="45"/>
      <c r="K369" s="45"/>
      <c r="L369" s="30"/>
      <c r="M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</row>
  </sheetData>
  <autoFilter ref="C128:K368" xr:uid="{00000000-0009-0000-0000-000008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001 - Zariadenie stavenis...</vt:lpstr>
      <vt:lpstr>002 - Nové konštrukcie</vt:lpstr>
      <vt:lpstr>003 - Výplňové konštrukci...</vt:lpstr>
      <vt:lpstr>004 - Doplnky pre WC</vt:lpstr>
      <vt:lpstr>005 - Kaskády, schodisko ...</vt:lpstr>
      <vt:lpstr>02 - Vzduchotechnika</vt:lpstr>
      <vt:lpstr>03 - Elektroinštralácia</vt:lpstr>
      <vt:lpstr>04 - Zdravotechnika</vt:lpstr>
      <vt:lpstr>05 - Plynoinštalácia</vt:lpstr>
      <vt:lpstr>06 - Prekládka pripojovac...</vt:lpstr>
      <vt:lpstr>07 - Vykurovanie</vt:lpstr>
      <vt:lpstr>'001 - Zariadenie stavenis...'!Názvy_tlače</vt:lpstr>
      <vt:lpstr>'002 - Nové konštrukcie'!Názvy_tlače</vt:lpstr>
      <vt:lpstr>'003 - Výplňové konštrukci...'!Názvy_tlače</vt:lpstr>
      <vt:lpstr>'004 - Doplnky pre WC'!Názvy_tlače</vt:lpstr>
      <vt:lpstr>'005 - Kaskády, schodisko ...'!Názvy_tlače</vt:lpstr>
      <vt:lpstr>'02 - Vzduchotechnika'!Názvy_tlače</vt:lpstr>
      <vt:lpstr>'03 - Elektroinštralácia'!Názvy_tlače</vt:lpstr>
      <vt:lpstr>'04 - Zdravotechnika'!Názvy_tlače</vt:lpstr>
      <vt:lpstr>'05 - Plynoinštalácia'!Názvy_tlače</vt:lpstr>
      <vt:lpstr>'06 - Prekládka pripojovac...'!Názvy_tlače</vt:lpstr>
      <vt:lpstr>'07 - Vykurovanie'!Názvy_tlače</vt:lpstr>
      <vt:lpstr>'Rekapitulácia stavby'!Názvy_tlače</vt:lpstr>
      <vt:lpstr>'001 - Zariadenie stavenis...'!Oblasť_tlače</vt:lpstr>
      <vt:lpstr>'002 - Nové konštrukcie'!Oblasť_tlače</vt:lpstr>
      <vt:lpstr>'003 - Výplňové konštrukci...'!Oblasť_tlače</vt:lpstr>
      <vt:lpstr>'004 - Doplnky pre WC'!Oblasť_tlače</vt:lpstr>
      <vt:lpstr>'005 - Kaskády, schodisko ...'!Oblasť_tlače</vt:lpstr>
      <vt:lpstr>'02 - Vzduchotechnika'!Oblasť_tlače</vt:lpstr>
      <vt:lpstr>'03 - Elektroinštralácia'!Oblasť_tlače</vt:lpstr>
      <vt:lpstr>'04 - Zdravotechnika'!Oblasť_tlače</vt:lpstr>
      <vt:lpstr>'05 - Plynoinštalácia'!Oblasť_tlače</vt:lpstr>
      <vt:lpstr>'06 - Prekládka pripojovac...'!Oblasť_tlače</vt:lpstr>
      <vt:lpstr>'07 - Vykurovanie'!Oblasť_tlače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 Majka</dc:creator>
  <cp:lastModifiedBy>Ing. Monika Heregová</cp:lastModifiedBy>
  <dcterms:created xsi:type="dcterms:W3CDTF">2020-04-17T13:53:57Z</dcterms:created>
  <dcterms:modified xsi:type="dcterms:W3CDTF">2020-11-05T13:05:30Z</dcterms:modified>
</cp:coreProperties>
</file>